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Табл. Н.Н." sheetId="1" r:id="rId1"/>
    <sheet name="Табл. в СД" sheetId="2" r:id="rId2"/>
    <sheet name="Табл.1 ЗАМАМ" sheetId="3" r:id="rId3"/>
    <sheet name="Таблица 1" sheetId="4" r:id="rId4"/>
    <sheet name="Таблица 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<sst xmlns="http://schemas.openxmlformats.org/spreadsheetml/2006/main" count="1980" uniqueCount="523">
  <si>
    <t>Наименование мероприятий</t>
  </si>
  <si>
    <t>Раздел "Капитальное строительство"</t>
  </si>
  <si>
    <t>Срок реализации</t>
  </si>
  <si>
    <t>Общий объем финансирования</t>
  </si>
  <si>
    <t>Бюджет городского округа</t>
  </si>
  <si>
    <t>в том числе</t>
  </si>
  <si>
    <t>федерального бюджета *</t>
  </si>
  <si>
    <t>других источников</t>
  </si>
  <si>
    <t>№п/п</t>
  </si>
  <si>
    <t>Ожидаемый результат выполнения мероприятия</t>
  </si>
  <si>
    <t>Строительство ДОУ в мкр. "Катюшки" на 140 мест (ООО "Мортон-РСО")</t>
  </si>
  <si>
    <t>Строительство общеобразовательной школы в мкр. "Катюшки" на 1000 мест  (ООО "Мортон-РСО)</t>
  </si>
  <si>
    <t>Реконструкция общеобразовательной школы №6 в мкр. "Красная Поляна"</t>
  </si>
  <si>
    <t>Планируемое привлечение средств из:</t>
  </si>
  <si>
    <t>Строительство дома детского творчества в мкр. Москвич</t>
  </si>
  <si>
    <t xml:space="preserve">Строительство инфекционного отделения ЛЦГБ </t>
  </si>
  <si>
    <t>Строительство поликлиники в мкр."Южный" на 160 мест (ООО "Мортон-РСО)</t>
  </si>
  <si>
    <t>Строительство многоэтажных жилых домов в мкр. "Катюшки" (ООО "Мортон-РСО)</t>
  </si>
  <si>
    <t>Строительство малоэтажных и многоэтажных жилых домов в мкр. "Катюшки"</t>
  </si>
  <si>
    <t>Строительство многоэтажного жилого дома №13 по ул. Окружная в мкр. "Южный" (ЗАО "Коммунстрой ресурс"</t>
  </si>
  <si>
    <t>Реконструкция (снос ветхого жилого фонда) размещение многоэтажной застройки в мкр. "Южный" (ООО "Инвестэнергострой"</t>
  </si>
  <si>
    <t>Реконструкция (снос ветхого жилого фонда) размещение многоэтажной застройки в мкр. "Южный" (ООО "БестПартнер")"</t>
  </si>
  <si>
    <t>Строительство 10-ти этажного жилого дома по ул. Калинина мкр. "Южный" (МЧС России)</t>
  </si>
  <si>
    <t>Строительство 14-ти этажного жилого дома по ул. Спортивная, 3,к.1  мкр. "Красная Поляна"(ЗАО "Регионинвестстрой")</t>
  </si>
  <si>
    <t>Строительство односекционного жилого дома по ул. Молодежная, 14Б (ЗАО "Монолит")</t>
  </si>
  <si>
    <t>Строительство односекционного жилого дома по ул. Молодежная, 14А (ЗАО "Монолит")</t>
  </si>
  <si>
    <t>Строительство 14-17-ти этажного жилого дома по ул. Текстильная, №16 (ЗАО "Монолит")</t>
  </si>
  <si>
    <t>Строительство 12-16-ти этажных  жилых  домов по ул. Спортивная, (ЗАО "Регионинвестстрой")</t>
  </si>
  <si>
    <t>Строительство 160-ти квартирного 4-хсекционного 10 этажного дома  жилого дома по ул. Молодежной №12,  (ФГУП "СУ МР МОРФ)</t>
  </si>
  <si>
    <t>Строительство 120-ти квартирного 3-хсекционного 10 этажного дома  жилого дома по ул. Текстильной №14а,  (ФГУП "СУ МР МОРФ)</t>
  </si>
  <si>
    <t>Строительство 16-ти этажного 3-х секционного жилого дома по ул. Аэропортовской (ЗАО "Монолит")</t>
  </si>
  <si>
    <t>40000 кв. м</t>
  </si>
  <si>
    <t>80000 кв. м</t>
  </si>
  <si>
    <t xml:space="preserve">75000 кв. м </t>
  </si>
  <si>
    <t>25000 кв. м</t>
  </si>
  <si>
    <t>37400 кв.м</t>
  </si>
  <si>
    <t>50000 кв.м</t>
  </si>
  <si>
    <t>Строительство 5-10 этажных жилых домов в мкр. "Светлые дали"</t>
  </si>
  <si>
    <t>5327кв.м</t>
  </si>
  <si>
    <t>14000 кв.м</t>
  </si>
  <si>
    <t>10369 кв.м</t>
  </si>
  <si>
    <t>75000 кв. м</t>
  </si>
  <si>
    <t>50000 кв. м</t>
  </si>
  <si>
    <t>27453 кв. м</t>
  </si>
  <si>
    <t>35000  кв. м</t>
  </si>
  <si>
    <t>34000 кв.м</t>
  </si>
  <si>
    <t>20000 кв.м</t>
  </si>
  <si>
    <t>7778 кв.м</t>
  </si>
  <si>
    <t>8800 кв.м</t>
  </si>
  <si>
    <t>31000 кв.м</t>
  </si>
  <si>
    <t>23000 кв.м.</t>
  </si>
  <si>
    <t>62000 кв.м</t>
  </si>
  <si>
    <t>8248 кв.м</t>
  </si>
  <si>
    <t>Строительство 19-ти этажного жилого дома по Свободномку проезду,д.1 в мкр. "Восточный" (ООО "БРЭСТ")</t>
  </si>
  <si>
    <t>Строительство 19-ти этажного жилого дома по Свободномку проезду,д.5  (ООО "БРЭСТ")</t>
  </si>
  <si>
    <t>11885 кв. м</t>
  </si>
  <si>
    <t>Строительство 19-ти этажного жилого дома по Свободномку проезду,д.9  (ООО "БРЭСТ")</t>
  </si>
  <si>
    <t>Строительство 13-ти этажного жилого дома по Свободномку проезду,д.7  (ООО "БРЭСТ")</t>
  </si>
  <si>
    <t>26250 кв. м</t>
  </si>
  <si>
    <t>Строительство двух 2-хсекционных жилых домов по ул. Батарейная, 5 мкр. "Депо" (ООО "Строй-Сити")</t>
  </si>
  <si>
    <t>17600 кв.м</t>
  </si>
  <si>
    <t>Строительство 16-тиэтажного двухсекционного   жилого  дома по ул. Батарейная,  (ООО "Стройметмастерсервис")</t>
  </si>
  <si>
    <t>8400 кв.м</t>
  </si>
  <si>
    <t>22200 кв.м</t>
  </si>
  <si>
    <t>26045 кв.м</t>
  </si>
  <si>
    <t>8415 кв.м</t>
  </si>
  <si>
    <t>Строительство 16-тиэтажного пятисекционного   жилого  дома по ул. Горки Киовские,  (ООО "ТРИС-ПРОЕКТ")</t>
  </si>
  <si>
    <t>Строительство 14-16-тиэтажного шестисекционного   жилого  дома по ул. Горки Киовские,  (ООО "ТРИС-ПРОЕКТ")</t>
  </si>
  <si>
    <t>Строительство 12-тиэтажного жилого  дома по ул. Горки Киовские,  (ООО "ТРИС-ПРОЕКТ")</t>
  </si>
  <si>
    <t>10230 кв.м</t>
  </si>
  <si>
    <t>Строительство 15-17-тиэтажного жилого  дома по ул. Горки Киовские,  (ООО "ТРИС-ПРОЕКТ")</t>
  </si>
  <si>
    <t>23505 кв.м</t>
  </si>
  <si>
    <t>Строительство семисекционного 17-тиэтажного жилого дома по ул. Чайковского, 25 (ООО"Горки К")</t>
  </si>
  <si>
    <t>22300 кв.м</t>
  </si>
  <si>
    <t>Строительство многоэтажных жилых домов в мкр. "Букино" (ООО"Авангард-Риэлти")</t>
  </si>
  <si>
    <t>5400 кв.м</t>
  </si>
  <si>
    <t>22100 кв.м</t>
  </si>
  <si>
    <t>Строительство многоэтажных жилых домов в мкр. "Москвич" (ООО"Мортон-РСО")</t>
  </si>
  <si>
    <t>22000 кв.м</t>
  </si>
  <si>
    <t>Строительство многоэтажных жилых домов  (ООО"Мособлфундаментстрой))</t>
  </si>
  <si>
    <t>25000 кв.м</t>
  </si>
  <si>
    <t>Строительство ДОУ на 125 мест (ООО "ТРИСПРОЕКТ")     3 мкр.</t>
  </si>
  <si>
    <t>Реконструкция ДОУ №8 "Золотой петушок" , включающая пристройку на 80 мест мкр. Восточный (ООО "БРЭСТ")</t>
  </si>
  <si>
    <t>Раздел "Жилищно-коммунальное хозяйство"</t>
  </si>
  <si>
    <t>Всего</t>
  </si>
  <si>
    <t>Корректировка "Схемы водоснабжения города Лобня", разработанной ГК НИИ и ПИ градостроительства в 1992 году с учетом включения Северного планировочного района в границы городского округа.</t>
  </si>
  <si>
    <t>Улучшение качества питьевой воды, повышение энергетической эффективности</t>
  </si>
  <si>
    <t>Организация зон санитарной охраны 1 пояса водозаборных узлов "Южный", Восточный, "Букино", Красная Поляна" (старый) и Локомотивного депо в соответствии со СНиПом 2.04.02-84 путем перепрофилирования предприятий, располагаемых вблизи, или сокращения санитарно-защитных зон сохраняемых объектов в установленном порядке</t>
  </si>
  <si>
    <t>Реконструкция водозаборных узлов Северного планировочного района с увеличением проектной производительност. Закольцовка с городской системой водоснабжения</t>
  </si>
  <si>
    <t>Реконструкция водозаборного узла Птицефабрики и закольцовка с городской сетью</t>
  </si>
  <si>
    <t>Строительство нового водозаборного узла №11 в мкр. "Катюшки" проектной производительностью 5,0 тыс. куб.м/сут.</t>
  </si>
  <si>
    <t>Замена изношенных участков магистральных и уличных водопроводных сетей и перекладка сетей, имеющих недостающую пропускную способность, общей протяженностью 75 п. км</t>
  </si>
  <si>
    <t>Подключение к централизованной системе водоснабжения всей городской существующей застройки и всех предприятий городского округа с прокладкой новых водопроводных сетей и организацией кольцевой гистральной сети</t>
  </si>
  <si>
    <t>Покрытие дефицита воды питьевого качества на срок выполнения генерального плана из системы мосгорводопровода</t>
  </si>
  <si>
    <t>Создание новых и расширение действующих оборотных замкнутых систем водоснабжения на всех предприятиях городского округа, использование во всех котельных оборотного водоснабжения с местной водоподготовкой</t>
  </si>
  <si>
    <t xml:space="preserve">Водопровод </t>
  </si>
  <si>
    <t>Канализация</t>
  </si>
  <si>
    <t>Восстановление и реконструкция очистных сооружений полной биологической очистки "Красная поляна", "Москвич" и "ВНИИ Кормов" со строительством сооружений доочистки стоков и цехов механческого обезвоживания осадка проектной производительностью по 10 тыс. куб.м/сут.</t>
  </si>
  <si>
    <t>Строительство новых очистных сооружений проектной производительностью 16 тыс. куб./сут.</t>
  </si>
  <si>
    <t>Реконструкция существующих КНС с постепенной заменой насосного оборудования и строительством аккумулирующих резервуаров</t>
  </si>
  <si>
    <t xml:space="preserve">Прокладка вторых ниток напорных коллекторов от КНС "Москвич" и "Больница", восстановление аварийных участков напорных коллекторов от КНС "Маяковская" </t>
  </si>
  <si>
    <t>Перекладка участков самотечных коллекторов в мкр. "Катюшки№ и "Южный" и главнрго коллектора</t>
  </si>
  <si>
    <t>Подключение к централизованным системам бытовой канализации всей городской существующей и планируемой застройки и всех предприятий городского округа с пркладкой самотечных коллекторов в районах недоподключенных ранее к городской системе канализации</t>
  </si>
  <si>
    <t>Увеличение проектной производительности водоснабжения</t>
  </si>
  <si>
    <t>Реконструкция сохраняемых городских водозаборных узлов: а) оборудование установок по обезжелезиванию воды с сооружениями по обороту промывных вод; б) строительство дополнительных резервуаров на ВЗУ "Восточный", "Красная Поляна" (стар.) и Красная Поляна" (нов.) общей емкостью 4,0 тыс. куб. м  в) замена  устаревшего оборудования на насосных станциях 2-го подъема с установкой частотных генераторов в системах управления насосами</t>
  </si>
  <si>
    <t>Улучшение качества питьевой воды</t>
  </si>
  <si>
    <t>Обеспечение микрорайона Краснополянской птицефабрики качественной питьевой водой</t>
  </si>
  <si>
    <t>5 тыс.куб. м/сут.</t>
  </si>
  <si>
    <t>Улучшение водоснабжения, повышение уровня благоустройства жилья</t>
  </si>
  <si>
    <t>Улучшениеводоснабжения</t>
  </si>
  <si>
    <t>Повышение эффективности работы предприятий городского хозяйства</t>
  </si>
  <si>
    <t>Обеспечение города локальными очистными сооружениями</t>
  </si>
  <si>
    <t>16 тыс. куб.м/сут.</t>
  </si>
  <si>
    <t>Повышение энергетической эффективности</t>
  </si>
  <si>
    <t>Повышение надежности функционирования системы водоотведения</t>
  </si>
  <si>
    <t>Повышение уровня благоустройства жилья</t>
  </si>
  <si>
    <t>Строительство семи новых КНС (в Восточном, Западном районах и микрорайоне "Катюшки"-по одной КНС, в северном районе и районе "Депо"-по две КНС) с прокладкой двух ниток напорных коллекторов диаметром 150 и 300 мм от них</t>
  </si>
  <si>
    <t>Теплоснабжение</t>
  </si>
  <si>
    <t>РТС "Лобня" перевод с "открытой" системы теплоснабжения на "закрытую" через ИТП в мкр. "Москвич" (орядка 5домов) на расчетный период</t>
  </si>
  <si>
    <t>Строительство котельной мощностью 30 гкал./час и резервного топливного хозяйства на дизельном топливе</t>
  </si>
  <si>
    <t>РТС "Красная Поляна" Капитальный ремонт водогрейных котлов ПТВМ-30М, капитальный ремонт парового котла ДКВР 20/13</t>
  </si>
  <si>
    <t>Ликвидация дефицита тепла, повышение энергетической эффективности</t>
  </si>
  <si>
    <t>Котельная по ул. К.Агапова. Рекострукция котельной с заменой 2 котлов ДКВР и строительством резервного топливного хозяйства</t>
  </si>
  <si>
    <t>реконструкция за счет застройщика</t>
  </si>
  <si>
    <t>Улучшение теплоснабжения микрорайона  Краснополянской птицефабрики</t>
  </si>
  <si>
    <t>Реконструкция ЦТП и строительство ИТП</t>
  </si>
  <si>
    <t>Модернизация, повышение энергетической эффективности</t>
  </si>
  <si>
    <t>Строительство тепловых сетей в 2-х трубном исчислении, в т.ч. Реконструкция существующих тепловых сетей, общей протяженностью 6,4 км</t>
  </si>
  <si>
    <t>6,4 км</t>
  </si>
  <si>
    <t xml:space="preserve">Реконструкция (модернизация и капитальный ремонт) жилищного фонда </t>
  </si>
  <si>
    <t>Приведение жилищного фонда в надлежащее состояние</t>
  </si>
  <si>
    <t>Ремонт концертного зала ДШИ</t>
  </si>
  <si>
    <t>Улучшение эстетического вида учреждения. Использование дополнительной площадки для организации общегородских мероприятий</t>
  </si>
  <si>
    <t>Ремонт кровли, отмостки ДК "Красная Поляна"</t>
  </si>
  <si>
    <t>Укрепление материально-технической базы, повышение качества предоставляемых услуг</t>
  </si>
  <si>
    <t>Ремонт кровли, фасада, внутренней стены ЦД "Восточный"</t>
  </si>
  <si>
    <t>Модернизация учреждения. Создание современной системы хранения</t>
  </si>
  <si>
    <t>Строительство складского помещения из металлокаркаса на территории ДК "Чайка"</t>
  </si>
  <si>
    <t>Пристройка 2-го этажа над клубной частью здания ДК "Чайка"</t>
  </si>
  <si>
    <t>Создание условий для дальнейшего повышения качества оказания услуг населению в сфере культуры</t>
  </si>
  <si>
    <t>Реконструкция эстрады городского парка</t>
  </si>
  <si>
    <t>Повышение надежности и качества функционирования учреждения</t>
  </si>
  <si>
    <t>Организация и проведение общегородских праздников, мероприятий, фестивалей, конкурсов, выставок в области профессионального художественного творчества, участие в российских и областных конкурсах</t>
  </si>
  <si>
    <t>Повышение качества культурного обслуживания, профессионального и художественного уровня проводимых мероприятий, привлечение к участию в общегородских праздниках городского населения, создание привлекательного имиджа города как центра культуры и искусства.</t>
  </si>
  <si>
    <t>Раздел "Культура"</t>
  </si>
  <si>
    <t>Раздел "Дорожное хозяйство"</t>
  </si>
  <si>
    <t>0,5 км</t>
  </si>
  <si>
    <t xml:space="preserve">Строительство участка магистральной улицы - южного обхода г. Лобня- южная часть мкр. Катюшки </t>
  </si>
  <si>
    <t>Строительство продолжения ул. Победы с проезжей частью 4полосы</t>
  </si>
  <si>
    <t>0,4 км</t>
  </si>
  <si>
    <t>0,2 км</t>
  </si>
  <si>
    <t>0,6 км</t>
  </si>
  <si>
    <t>Реконструкция ул. Победы</t>
  </si>
  <si>
    <t xml:space="preserve">Реконструкция ул. Дружбы </t>
  </si>
  <si>
    <t>Реконструкция участка ул. Керамическая</t>
  </si>
  <si>
    <t>Реконструкция участка ул. Краснополянский проезд</t>
  </si>
  <si>
    <t>0.5 км</t>
  </si>
  <si>
    <t>0,3 км</t>
  </si>
  <si>
    <t>Раздел "Экология"</t>
  </si>
  <si>
    <t>Благоприятное проживание граждан</t>
  </si>
  <si>
    <t>Снижение экологической нагрузки на окружающую среду</t>
  </si>
  <si>
    <t>Строительство очистных сооружений полной биологической очистки "Москвич"</t>
  </si>
  <si>
    <t>Строительство дождевой канализации и коллекторов, направляющих поверхностный сток на очистные сооружения поверхностного стока</t>
  </si>
  <si>
    <t>Строительство очистных сооружений поверхностного стока</t>
  </si>
  <si>
    <t>Благоустройство береговых полос водотоков</t>
  </si>
  <si>
    <t>Улучшение состояния окружающей среды</t>
  </si>
  <si>
    <t>Организация рекреационной зоны на базе лесных кварталов, планируемых к переводу в городские леса</t>
  </si>
  <si>
    <t>Обустройство прибрежных полос обособленных водных объектов</t>
  </si>
  <si>
    <t>Улучшение экологической обстановки</t>
  </si>
  <si>
    <t>Улучшение состояния окружающей среды, снижение влияния неблагоприятного экологического фактора на здоровье населения</t>
  </si>
  <si>
    <t>Раздел "Информационные технологии"</t>
  </si>
  <si>
    <t xml:space="preserve">Построение закрытой административной телекоммуникационной сети (не имеющий выход в интернет) с последующей аттестацией автоматизированных рабочих мест и всей сети в целом по защите конфиденциальной информации (персональных данных). </t>
  </si>
  <si>
    <t>Аттестация закрытой сети "Реестр ПС"</t>
  </si>
  <si>
    <t>Перевод официального Интернет сайта  города Лобня на свой информационный ресурс (домен) с последующим административно-техническим обеспечением и соответствующей поддержкой (админ. Сайта, редакционная коллегия сайта, тех. Обеспечение)</t>
  </si>
  <si>
    <t>Включение Административной телекоммуникационной сети г. Лобня в Единую многофункциональную  телекоммуникационную сеть (ЕМТС) Московской области. Согласование ТЗ,ТУ, политики безопасности, договора на обмен базами, как внутри сетей, так и между ними.</t>
  </si>
  <si>
    <t>Предоставление муниципальных услуг в электронном виде в городском округе Лобня. (Создание АРМ, соблюдение политики безопасности, регистрация в Едином реестре с соблюдением всех требований).</t>
  </si>
  <si>
    <t>Утверждение технического проекта и реализация автоматизированной информационной системы приема заявок муниципальных услуг (МУ)в многофункциональном цетре (МФЦ) городского округа лобня в системе электронного докуменооборота (СЭД) работающей по принципу "Единого окна"</t>
  </si>
  <si>
    <t>Участие Администрации города Лобня в электронных торгах на электронных торговых площадях</t>
  </si>
  <si>
    <t>Раздел "Здравоохранение"</t>
  </si>
  <si>
    <t>Капитальный ремонт отделений стационара (1 т.о.,2 т.о., нвврология, травмотология, гинекология) м кабинеты ФТО, лаборатории, рентгена</t>
  </si>
  <si>
    <t>Замена трансформаторных подстанций, вентиляции стационарного корпуса (включая капитальный ремонт вентиляции)</t>
  </si>
  <si>
    <t>Строительство кислородной станции (ул.Заречная,15)</t>
  </si>
  <si>
    <t>Строительство паталогоанатомического отделения (ул.Заречная,15)</t>
  </si>
  <si>
    <t>Реконструкция паталогоанатомического корпуса (судебно-медицинская экспертиза)</t>
  </si>
  <si>
    <t>Строительство хирургического комплекса</t>
  </si>
  <si>
    <t xml:space="preserve">Строительство терапевтического корпуса </t>
  </si>
  <si>
    <t>Строительство поликлиники в мкр. Восточный</t>
  </si>
  <si>
    <t>Оснащение лечебных учреждений автотранспортом</t>
  </si>
  <si>
    <t>Организация раздаточных пунктов молочной кухни</t>
  </si>
  <si>
    <t>Капитальный ремонт Луговского поликлинического отделения и ССМП</t>
  </si>
  <si>
    <t>Капитальный ремонт хозяйственного корпуса ЛЦГБ (гараж, прачечная, пищеблок)</t>
  </si>
  <si>
    <t>Раздел "Спорт"</t>
  </si>
  <si>
    <t>Проведение спортивно-массовых  мероприятий с детьми дошкольного возраста</t>
  </si>
  <si>
    <t>Проведение массовых соревнований по футболу и стритболу в разных возрастных группах</t>
  </si>
  <si>
    <t>Организация работы спортивных секций по месту жительства</t>
  </si>
  <si>
    <t>Поведение отброчных соревнований по формированию  учебно-тренировочных групп по видам спорта</t>
  </si>
  <si>
    <t>Приобретение экипировки и спортивного инвентаря для городских команд</t>
  </si>
  <si>
    <t>Строительство и реконструкция трансформаторных подстанций</t>
  </si>
  <si>
    <t>Строительство и реконструкция электрических сетей (высоковольтных кабельных линий)</t>
  </si>
  <si>
    <t>Проведение первенства города Лобня по футболу среди мужских команд микрорайонов города</t>
  </si>
  <si>
    <t>Организация работы с инвалидами, обеспечение спортивным инветарем, формой и транспортом, оборудование мест занятий</t>
  </si>
  <si>
    <t>Проведение традиционных соревнований по футболу на Кубок Главы города по футболу, среди команд предприятий и организацй города</t>
  </si>
  <si>
    <t>Проведение туристического слета среди команд образовательных учреждений города  Лобня</t>
  </si>
  <si>
    <t>Проведение спортивно массовых мероприятий, среди команд микрорайонов города в течении всего года</t>
  </si>
  <si>
    <t>Расходы на транспртные услуги при разовых выездах на Первенства и Чемпионаты Московской области</t>
  </si>
  <si>
    <t>Частичный ремонт раздевалок объектов Комитета</t>
  </si>
  <si>
    <t>Ремонт покрытия универсальной спортивной площадки прилегающей к спорткомплексу "Южный"</t>
  </si>
  <si>
    <t>Приобретение и установка оборудования для термальных процедур (баня) в физкультурно-оздоровительном комплексе</t>
  </si>
  <si>
    <t>Профилактические работы по укреплению огородительного забора стадиона "Москвич"</t>
  </si>
  <si>
    <t xml:space="preserve">Ремонт покрытия баскетбольной площадки </t>
  </si>
  <si>
    <t>Планеровка запасных полей и территории стадиона "Труд"</t>
  </si>
  <si>
    <t>Реконструкция вытяжной вентиляции физкультурно-оздоровительного комплекса</t>
  </si>
  <si>
    <t>Оснащение приборами контроля воды в чаше бассейна ФОК</t>
  </si>
  <si>
    <t>Реконструкция трибун стадиона "Труд"</t>
  </si>
  <si>
    <t>Ремонт кровли ФОК</t>
  </si>
  <si>
    <t>Ремонт ограждения прилегающей территории спорткомплекса "Южный"</t>
  </si>
  <si>
    <t>Реконструкция крыши спорткомплекса "Южный" с обустройством второго этажа</t>
  </si>
  <si>
    <t>Смена оконных и дверных блоков, сантехнические работы, отделка помещений, электромонтажные работы</t>
  </si>
  <si>
    <t>Реконструкция 2-х трансформаторных подстанций (замена электрооборудованичя, ремонт зданий). Замена, ремонт вентиляции и установка огнезадерживающих клапанов, огнезащитной изоляции.</t>
  </si>
  <si>
    <t>Расширение существующего корпуса</t>
  </si>
  <si>
    <t>установка газификатора (3,5 т/куб.м) для централизованной подачи кислорода в отделения стационара</t>
  </si>
  <si>
    <t>Ввод в действие паталогоанатомического отделения на 1000 вскрытий в год.</t>
  </si>
  <si>
    <t>Капитальный ремонт женской консультации</t>
  </si>
  <si>
    <t>Смена  оконных и дверных блоков, отделка помещений, сантехнические и электромонтажные работы</t>
  </si>
  <si>
    <t>Ввод в действие хирургического комплекса на 120 коек</t>
  </si>
  <si>
    <t>Ввод в действие терапевтического корпуса на 395 коек</t>
  </si>
  <si>
    <t>Смена оконных и дверных блоков, отделка помещений, сантехнические и электромонтаж</t>
  </si>
  <si>
    <t>Ввод в действие поликлиники на 115 посещений в смену</t>
  </si>
  <si>
    <t>Расширение обновление автопарка поликлиники и ССМП (17 машин скорой помощи, 11 легковых, 13 санитарных. 6-УАЗ, 1 трактор)</t>
  </si>
  <si>
    <t>Организация 7 пунктов во встроенных-пристроенных помещениях жилых домов во всех микрорайонах города</t>
  </si>
  <si>
    <t>Капитальный ремонт детской и стоматологической поликлиники</t>
  </si>
  <si>
    <t>Смена оконных и дверных блоков, отделка помещений и электоромонтажные работы</t>
  </si>
  <si>
    <t>Строительство 13-ти этажного жилого дома по Свободномку проезду,д.3  (ООО "БРЭСТ")</t>
  </si>
  <si>
    <t>Электроснабжение</t>
  </si>
  <si>
    <t>Приложение 1</t>
  </si>
  <si>
    <t>Комплексной программы</t>
  </si>
  <si>
    <t>социально-экономического развития</t>
  </si>
  <si>
    <t>Московской области</t>
  </si>
  <si>
    <t xml:space="preserve">Програмные мероприятия, объемы и источники финансирования программы </t>
  </si>
  <si>
    <t xml:space="preserve">комплексного социально-экономического развития развития </t>
  </si>
  <si>
    <t>города Лобня на 2011-2020 годы</t>
  </si>
  <si>
    <t>города Лобня</t>
  </si>
  <si>
    <t>(млн. руб.)</t>
  </si>
  <si>
    <t>Наименование</t>
  </si>
  <si>
    <t>итого</t>
  </si>
  <si>
    <t>сумма</t>
  </si>
  <si>
    <t>%</t>
  </si>
  <si>
    <t>ВСЕГО</t>
  </si>
  <si>
    <t>Областной бюджет</t>
  </si>
  <si>
    <t>Федеральный бюджет</t>
  </si>
  <si>
    <t>Другие источники</t>
  </si>
  <si>
    <t>ИТОГО</t>
  </si>
  <si>
    <t>КАПИТАЛЬНЫЕ ВЛОЖЕНИЯ</t>
  </si>
  <si>
    <t>ТЕКУЩИЕ РАСХОДЫ</t>
  </si>
  <si>
    <t>Приложение 2</t>
  </si>
  <si>
    <t xml:space="preserve">к Комплексной программе </t>
  </si>
  <si>
    <t>Структура финансирования</t>
  </si>
  <si>
    <t>комплексной прграммы социально-экономического развития города Лобня</t>
  </si>
  <si>
    <t>на 2011-2020 годы, по видам вложений и источникам финансирования</t>
  </si>
  <si>
    <t>млн. руб.</t>
  </si>
  <si>
    <t xml:space="preserve">Местный бюджет </t>
  </si>
  <si>
    <t>Оснащение резервными источниками электропитания ФОК и стадион "Москвич"</t>
  </si>
  <si>
    <t>Строительство продолжения ул. Авиационной с проезжей частью 4 полосы</t>
  </si>
  <si>
    <t>Строительство продолжения ул. Аэропортовской до нового направления между а/д "Шереметьево"-1 -Шереметьево -2" и автомоильной дорогой "Хлебниково-Рогачево" участок с проезжей частью 2 полосы</t>
  </si>
  <si>
    <t>Строительство  шумо-защитных экранов вдоль автомобильных дорог и дорог железнодорожного транспорта</t>
  </si>
  <si>
    <t>Сокращение санитарно-защитной зоны групп предприятий, расположенных в центральной промышленной зоне</t>
  </si>
  <si>
    <t xml:space="preserve"> Разработка проектов ПДВ и СЗЗ для промышленно-коммунальной  зоны в целом. </t>
  </si>
  <si>
    <t>Разработка проекта "Водоотведения городского округа Лобня"</t>
  </si>
  <si>
    <t>Организация природно-ландшафтной зоны р. Мещерихи, р. Раздерихи и притоков р. Уча</t>
  </si>
  <si>
    <t>бюджета Москов-ской области</t>
  </si>
  <si>
    <t>Строительство ДОУ в мкр. "Красная Поляна" на 125 мест (ЗАО "Монолит")</t>
  </si>
  <si>
    <t>Вывод промышленног предприятия ООО "Зима Ай-Си-Ти" из центральной производственной зоны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</si>
  <si>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</si>
  <si>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</si>
  <si>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</si>
  <si>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</si>
  <si>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</si>
  <si>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</si>
  <si>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</si>
  <si>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</si>
  <si>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1.11</t>
  </si>
  <si>
    <t xml:space="preserve"> 1.12</t>
  </si>
  <si>
    <t xml:space="preserve"> 1.10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</si>
  <si>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</si>
  <si>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</si>
  <si>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</si>
  <si>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</si>
  <si>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</si>
  <si>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</si>
  <si>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</si>
  <si>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1.21</t>
  </si>
  <si>
    <t xml:space="preserve"> 1.22</t>
  </si>
  <si>
    <t xml:space="preserve"> 1.23</t>
  </si>
  <si>
    <t xml:space="preserve"> 1.24</t>
  </si>
  <si>
    <t xml:space="preserve"> 1.20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</si>
  <si>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</si>
  <si>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</si>
  <si>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</si>
  <si>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</si>
  <si>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</si>
  <si>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1.31</t>
  </si>
  <si>
    <t xml:space="preserve"> 1.32</t>
  </si>
  <si>
    <t xml:space="preserve"> 1.33</t>
  </si>
  <si>
    <t xml:space="preserve"> 1.34</t>
  </si>
  <si>
    <t xml:space="preserve"> 1.35</t>
  </si>
  <si>
    <t xml:space="preserve"> 1.36</t>
  </si>
  <si>
    <t xml:space="preserve"> 1.37</t>
  </si>
  <si>
    <t xml:space="preserve"> 1.38</t>
  </si>
  <si>
    <t xml:space="preserve"> 1.39</t>
  </si>
  <si>
    <t xml:space="preserve"> 1.40</t>
  </si>
  <si>
    <t xml:space="preserve"> 1.41</t>
  </si>
  <si>
    <t xml:space="preserve"> 1.42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</si>
  <si>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</si>
  <si>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</si>
  <si>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</si>
  <si>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</si>
  <si>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</si>
  <si>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</si>
  <si>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</si>
  <si>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</si>
  <si>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</si>
  <si>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</si>
  <si>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</si>
  <si>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</si>
  <si>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</si>
  <si>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</si>
  <si>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</si>
  <si>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</si>
  <si>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</si>
  <si>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</si>
  <si>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</si>
  <si>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</si>
  <si>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 2.21</t>
  </si>
  <si>
    <t xml:space="preserve"> 2.22</t>
  </si>
  <si>
    <t xml:space="preserve"> 2.23</t>
  </si>
  <si>
    <t xml:space="preserve"> 2.24</t>
  </si>
  <si>
    <t xml:space="preserve"> 2.25</t>
  </si>
  <si>
    <t xml:space="preserve"> 2.26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</si>
  <si>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</si>
  <si>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</si>
  <si>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</si>
  <si>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</si>
  <si>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</si>
  <si>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</si>
  <si>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</si>
  <si>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</si>
  <si>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</si>
  <si>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</si>
  <si>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</si>
  <si>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</si>
  <si>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</si>
  <si>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</si>
  <si>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4.1</t>
  </si>
  <si>
    <t xml:space="preserve"> 4.2</t>
  </si>
  <si>
    <t xml:space="preserve"> 4.3</t>
  </si>
  <si>
    <t xml:space="preserve">  4.4</t>
  </si>
  <si>
    <t xml:space="preserve"> 4.5</t>
  </si>
  <si>
    <t xml:space="preserve"> 4.6</t>
  </si>
  <si>
    <t xml:space="preserve"> 4.7</t>
  </si>
  <si>
    <t xml:space="preserve"> 4.9</t>
  </si>
  <si>
    <t xml:space="preserve"> 4.10</t>
  </si>
  <si>
    <t xml:space="preserve"> 4.11</t>
  </si>
  <si>
    <t xml:space="preserve"> 4.12</t>
  </si>
  <si>
    <t xml:space="preserve"> 4.13</t>
  </si>
  <si>
    <t xml:space="preserve"> 4.14</t>
  </si>
  <si>
    <t xml:space="preserve"> 4.,15</t>
  </si>
  <si>
    <t xml:space="preserve"> 4.16</t>
  </si>
  <si>
    <t xml:space="preserve">  4.17</t>
  </si>
  <si>
    <t xml:space="preserve"> 4.18</t>
  </si>
  <si>
    <t xml:space="preserve"> 4.19</t>
  </si>
  <si>
    <t xml:space="preserve"> 4.20</t>
  </si>
  <si>
    <t xml:space="preserve"> 4.21</t>
  </si>
  <si>
    <t xml:space="preserve"> 4.22</t>
  </si>
  <si>
    <t xml:space="preserve"> 4.23</t>
  </si>
  <si>
    <t xml:space="preserve"> 4.24</t>
  </si>
  <si>
    <t xml:space="preserve"> 5.1</t>
  </si>
  <si>
    <t>.5.2</t>
  </si>
  <si>
    <t xml:space="preserve"> 5.3</t>
  </si>
  <si>
    <t xml:space="preserve"> 5.4</t>
  </si>
  <si>
    <t xml:space="preserve"> 5.5</t>
  </si>
  <si>
    <t xml:space="preserve"> 5.6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</si>
  <si>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</si>
  <si>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</si>
  <si>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</si>
  <si>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</si>
  <si>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</si>
  <si>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</si>
  <si>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6.7</t>
  </si>
  <si>
    <t xml:space="preserve"> 6.8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</si>
  <si>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</si>
  <si>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</si>
  <si>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</si>
  <si>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</si>
  <si>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</si>
  <si>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</si>
  <si>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</si>
  <si>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</si>
  <si>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</si>
  <si>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 xml:space="preserve"> 7.10</t>
  </si>
  <si>
    <t xml:space="preserve"> 7.11</t>
  </si>
  <si>
    <t xml:space="preserve"> 7.12</t>
  </si>
  <si>
    <t xml:space="preserve">  8.1</t>
  </si>
  <si>
    <t xml:space="preserve">  8.2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</si>
  <si>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</si>
  <si>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</si>
  <si>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</si>
  <si>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</si>
  <si>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</si>
  <si>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>Реконструкция сохраняемых городских водозаборных узлов: а) оборудование установок по обезжелезиванию воды с сооружениями по обороту промывных вод; б) строительство дополнительных резервуаров на ВЗУ "Восточный", "Красная Поляна" (стар.) и Красная Поляна" (</t>
  </si>
  <si>
    <t>Организация зон санитарной охраны 1 пояса водозаборных узлов "Южный", Восточный, "Букино", Красная Поляна" (старый) и Локомотивного депо в соответствии со СНиПом 2.04.02-84 путем перепрофилирования предприятий, располагаемых вблизи, или сокращения санитар</t>
  </si>
  <si>
    <t>Утверждение технического проекта и реализация автоматизированной информационной системы приема заявок муниципальных услуг (МУ)в многофункциональном цетре (МФЦ) городского округа лобня в системе электронного докуменооборота (СЭД) работающей по принципу "Ед</t>
  </si>
  <si>
    <t>в прогнозных ценах</t>
  </si>
  <si>
    <t>Привлечение большего количества детей и молодежи города Лобня к занятиям физической культурой и спортом. Улучшение спортивного мастерства спртсменов, выступающих в Областных и Всероссийских соревнованиях.</t>
  </si>
  <si>
    <t>Пропаганда и популяризация физической культуры и здорового образа жизн; привлечение детей дошкольного возраста к систематическим занятиям спортом.</t>
  </si>
  <si>
    <t>Популяризация стритбола и футбола среди жителей города; выявление сильнейших спортсменов; достижение более высоких результатов на Областных и Всероссийских Чемпионатах и Первенствах.</t>
  </si>
  <si>
    <t>Пропаганда и развитие физической культуры и спорта в микрорайонах города; пропаганда здорового образа жизни среди молодежи города; привлечение большего количества молодежи и подростков к систематическим занятиям спортом.</t>
  </si>
  <si>
    <t>Улучшение материальной базы для более эффективной тренерско-преподавательской работы со спортсменами.</t>
  </si>
  <si>
    <t>Пропаганда здорового жизни среди взрослого населения города; популяризация футбола среди жителей города.</t>
  </si>
  <si>
    <t>Развитие и пропаганда физической культуры и спорта среди лиц с ограниченными возможностями; привлечение лиц с ограниченными возможностями к занятиям физической культурой и спортом.</t>
  </si>
  <si>
    <t>Пропаганда и развитие физической культуры и спорта на предприятиях города; привлечение к здоровому образу жизни работников предприятий города; определение победителей турнира</t>
  </si>
  <si>
    <t>Пропаганда и популяризация туризма и здорового образа жизни; привлечение молодежи города к систематическим занятиям спортом; обучение участников соревнований туристическим навыкам.</t>
  </si>
  <si>
    <t>Привлечение молодежи города к систематическим занятиям спортом, увеличение общего количества занимающихся физической культурой и спортом в городе.</t>
  </si>
  <si>
    <t>Частичное решение вопроса досуга молодежи микрорайона "Южный"</t>
  </si>
  <si>
    <t>Повышение качества и количества платных услуг для населения; увеличение объемов денежных средств получаемых с платных услуг</t>
  </si>
  <si>
    <t>Проведение отброчных соревнований по формированию  учебно-тренировочных групп по видам спорта</t>
  </si>
  <si>
    <t>Частичный ремонт раздевалок спортивных объектов Комитета</t>
  </si>
  <si>
    <t xml:space="preserve"> 4.4</t>
  </si>
  <si>
    <t xml:space="preserve"> 4.8</t>
  </si>
  <si>
    <t>РТС "Лобня" перевод с "открытой" системы теплоснабжения на "закрытую" через ИТП в мкр. "Москвич" (порядка 5домов) на расчетный период</t>
  </si>
  <si>
    <t>Восстановление и реконструкция очистных сооружений полной биологической очистки "Красная поляна" и "ВНИИ Кормов" со строительством сооружений доочистки стоков и цехов механческого обезвоживания осадка проектной производительностью по 10 тыс. куб.м</t>
  </si>
  <si>
    <t>10 тыс. куб.м/сут.</t>
  </si>
  <si>
    <t>Строительство новых очистных сооружений проектной производительностью 10 тыс. куб./сут.  в мкр. "Москвич"</t>
  </si>
  <si>
    <t>Ремонт кровли, цоколя, отмостки здания. Оборудование мраморного зала под хореографический класс в ДК "Луговая" (160 кв.м)</t>
  </si>
  <si>
    <t>Строительство складского помещения из металлокаркаса на территории ДК "Чайка"(80 кв.м)</t>
  </si>
  <si>
    <t>Пристройка 2-го этажа над клубной частью здания ДК "Чайка"(300 кв.м)</t>
  </si>
  <si>
    <t>Пристройка зрительного зала в ДК "Красная Поляна" со сценой (300 кв.м)</t>
  </si>
  <si>
    <t>Строительство досугового центра в мкр.Восточный" (1000 кв.м)</t>
  </si>
  <si>
    <t>Стромтельство досугового центра в мкр. "Южный" на 1000 кв.м</t>
  </si>
  <si>
    <t>Реконструкция молодежного культурно-спортивнего центра "Депо"</t>
  </si>
  <si>
    <t>Строительство отдельно стоящего здания театра "Камерная сцена" (2000 кв.м)</t>
  </si>
  <si>
    <t>Строительство  библиотечно-информационного центра в мкр. "Москвич" на 300 тыс. т (1000 кв.м)</t>
  </si>
  <si>
    <t>Пристройка к музею истории города для создания экспозиции "Современная Лобня" (150 кв. м)</t>
  </si>
  <si>
    <t>Строительство хирургического корпуса</t>
  </si>
  <si>
    <t xml:space="preserve"> 5.7</t>
  </si>
  <si>
    <t xml:space="preserve"> 5.8</t>
  </si>
  <si>
    <t xml:space="preserve"> 5.9</t>
  </si>
  <si>
    <t xml:space="preserve"> 5.10</t>
  </si>
  <si>
    <t xml:space="preserve"> 5.11</t>
  </si>
  <si>
    <t xml:space="preserve"> 5.12</t>
  </si>
  <si>
    <t xml:space="preserve"> 5.13</t>
  </si>
  <si>
    <t xml:space="preserve"> 5.14</t>
  </si>
  <si>
    <t>Восстановление и реконструкция очистных сооружений полной биологической очистки "Красная поляна" и "ВНИИ Кормов" со строительством сооружений доочистки стоков и цехов механческого обезвоживания осадка проектной производительностью по 10 тыс. ку</t>
  </si>
  <si>
    <t>Строительство новых очистных сооружений проектной производительностью 10 тыс. куб./сут. в мкр. "Москвич"</t>
  </si>
  <si>
    <t>Строительство фехтовального центра (пристройка к детской юношеской спортивной школе) в мкр. Центральный</t>
  </si>
  <si>
    <t>Строительство загородного оздоровительного лагеря для детей</t>
  </si>
  <si>
    <t>Реконструкция ДОУ №4 "Ручеек" в 3-м  мкр.</t>
  </si>
  <si>
    <t>Ремонт покрытия  и ограждения универсальной спортивной площадки прилегающей к спорткомплексу "Южный". Реконструкция крыши с обустройством второго этажа</t>
  </si>
  <si>
    <t xml:space="preserve">Планировка запасных полей и территории, реконструкция трибун стадиона "Труд".  </t>
  </si>
  <si>
    <t>Развитие физической культуры, спорта и туризма в микрорайонах города и образовательных учреждениях среди детей, юношей и подростков. Приобретение экирировки и спортивного инвентаря</t>
  </si>
  <si>
    <t>Проведение спортивно-массовых мероприятий среди спортсменов предприятий и организаци, клубов</t>
  </si>
  <si>
    <t>Пропаганда здорового образа жизни среди взрослого населения города; популяризация футбола среди жителей города.</t>
  </si>
  <si>
    <t>Приобретение и установка оборудования для термальных процедур (баня), оснащение приборами контроля воды, реконструкция вытяжной вентиляции в физкультурно-оздоовительном комплексе. Приобретение резервного  источника электропитания.</t>
  </si>
  <si>
    <t>Профилактические работы по укреплению огородительного забора стадиона , ремонт баскетбольной площадки, надстройка второго этажа  в административном здании стадиона "Москвич". Приобретение резервного источника электропитания.</t>
  </si>
  <si>
    <t xml:space="preserve"> 1.30</t>
  </si>
  <si>
    <t xml:space="preserve"> 1.43</t>
  </si>
  <si>
    <t xml:space="preserve"> 1.44</t>
  </si>
  <si>
    <t xml:space="preserve"> 1.45</t>
  </si>
  <si>
    <t xml:space="preserve">Привлечение большего количества детей и молодежи города Лобня к систематическим занятиям физической культурой и спортом. Повышение  спортивного мастерства спртсменов, выступающих в Областных и Всероссийских соревнованиях. Увеличение процента занимающихся </t>
  </si>
  <si>
    <t>Бюджет города</t>
  </si>
  <si>
    <t>5000 кв.м</t>
  </si>
  <si>
    <t xml:space="preserve">Реконструкция сохраняемых городских водозаборных узлов: а) оборудование установок по обезжелезиванию воды с сооружениями по обороту промывных вод; б) строительство дополнительных резервуаров на ВЗУ "Восточный", "Красная Поляна" (стар.) и "Букино" </t>
  </si>
  <si>
    <t>Улучшение водоснабжения</t>
  </si>
  <si>
    <t>Улучшение условий проживания</t>
  </si>
  <si>
    <t xml:space="preserve">  2.17</t>
  </si>
  <si>
    <t xml:space="preserve"> 2.21</t>
  </si>
  <si>
    <t>Реконструкция трансформаторных подстанций, вентиляции стационарного корпуса (включая капитальный ремонт вентиляции)</t>
  </si>
  <si>
    <t>Строительство  паталогоанатомического корпуса (судебно-медицинская экспертиза)</t>
  </si>
  <si>
    <t>Ремонт старого помещения  паталогоанатомического отделения (ул.Заречная,15)</t>
  </si>
  <si>
    <t>Строительство досугового центра в мкр. "Южный" на 1000 кв.м</t>
  </si>
  <si>
    <t>Организация рекреационной зоны на базе лесных участков на  территории муниципального образования</t>
  </si>
  <si>
    <t>Реализация мероприятий по снижению экологической нагрузки на окружающую среду от предприятий расположенных в промышленных и коммунальных зонах города</t>
  </si>
  <si>
    <t>0,34 км</t>
  </si>
  <si>
    <t>Проектирование  и строительство уширения (на 1 полосу)  ул. Горки Киовские (до Букинского шоссе)</t>
  </si>
  <si>
    <t>0,8 км</t>
  </si>
  <si>
    <t>Строительство продолжения ул. Авиационная и Борисова</t>
  </si>
  <si>
    <t>Проектирование и строительство автомобильной дороги "Северный вариант обхода города"</t>
  </si>
  <si>
    <t>Проектирование и строительство соединительной дороги "Хлебниково-Рогачево- Старошереметьевское шоссе"</t>
  </si>
  <si>
    <t>5,6 км</t>
  </si>
  <si>
    <t>Реконструкция участка дороги по ул. Краснополянский проезд</t>
  </si>
  <si>
    <t>Строительство соединительной дороги "Рогачевское шоссе-ул. Кленовая"</t>
  </si>
  <si>
    <t>1,6 км</t>
  </si>
  <si>
    <t>Содержание и ремонт дорог</t>
  </si>
  <si>
    <t xml:space="preserve">Всего </t>
  </si>
  <si>
    <t>Строительство внутриквартальных проездов с выездом на магистральные улицы в составе строительства микрорайонов</t>
  </si>
  <si>
    <t xml:space="preserve"> 6.9</t>
  </si>
  <si>
    <t>2011-2020</t>
  </si>
  <si>
    <t>Стадион "Москвич"</t>
  </si>
  <si>
    <t>Косметический ремонт трибун</t>
  </si>
  <si>
    <t>Ремонт ограждения</t>
  </si>
  <si>
    <t>Улучшение покрытия баскетбольной площадки</t>
  </si>
  <si>
    <t>Улучшение покрытия тенисного корта</t>
  </si>
  <si>
    <t>Ремонт административного здания</t>
  </si>
  <si>
    <t>Строительство универсальной спортивной площадки</t>
  </si>
  <si>
    <t>Стадион "Труд"</t>
  </si>
  <si>
    <t>Восстановление отопления, раздевалок и 1/2 кровли</t>
  </si>
  <si>
    <t>Ремонт подсобных помещений</t>
  </si>
  <si>
    <t>Ремонт второй части кровли</t>
  </si>
  <si>
    <t>Обустройство территории</t>
  </si>
  <si>
    <t>Спорткомплекс "Южный"</t>
  </si>
  <si>
    <t>Ремонт ограждений универсальной площадки</t>
  </si>
  <si>
    <t>Установка пожарной сигнализации</t>
  </si>
  <si>
    <t>Ремонт кровли</t>
  </si>
  <si>
    <t xml:space="preserve">Улучшение покрытия универсальной  площадки </t>
  </si>
  <si>
    <t>Ремонт раздевалок</t>
  </si>
  <si>
    <t>ФОК "Красная Поляна"</t>
  </si>
  <si>
    <t>Оснащение приборами контроля воды</t>
  </si>
  <si>
    <t>Реконструкция вытяжной вентиляции</t>
  </si>
  <si>
    <t>Косметический ремонт спортивного зала</t>
  </si>
  <si>
    <t>Приобретение и установка оборудования для термальных процедур (баня)</t>
  </si>
  <si>
    <t>в том числе по годам</t>
  </si>
  <si>
    <t>Подключение к централизованной системе водоснабжения всей городской существующей застройки и всех предприятий городского округа с прокладкой новых водопроводных сетей и организацией кольцевой магистральной сети</t>
  </si>
  <si>
    <t>Покрытие дефицита воды  из системы Мосгорводопровода</t>
  </si>
  <si>
    <t>Укрепление материально технической базы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</si>
</sst>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[$-FC19]d\ mmmm\ yyyy\ &quot;г.&quot;"/>
    <numFmt numFmtId="167" formatCode="0.00000"/>
    <numFmt numFmtId="168" formatCode="0.0000"/>
    <numFmt numFmtId="169" formatCode="0.000"/>
  </numFmts>
  <fonts count="12">
    <font>
      <sz val="10"/>
      <name val="Arial Cyr"/>
      <family val="0"/>
    </font>
    <font>
      <sz val="10"/>
      <color indexed="12"/>
      <name val="Arial Cyr"/>
      <family val="0"/>
    </font>
    <font>
      <sz val="10"/>
      <color indexed="57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49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0"/>
      <color indexed="57"/>
      <name val="Arial Cyr"/>
      <family val="0"/>
    </font>
    <font>
      <u val="single"/>
      <sz val="10"/>
      <color indexed="57"/>
      <name val="Arial Cyr"/>
      <family val="0"/>
    </font>
    <font>
      <u val="single"/>
      <sz val="10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9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3" xfId="0" applyFont="1" applyBorder="1" applyAlignment="1">
      <alignment wrapText="1"/>
    </xf>
    <xf numFmtId="2" fontId="0" fillId="0" borderId="7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 wrapText="1"/>
    </xf>
    <xf numFmtId="0" fontId="8" fillId="0" borderId="2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wrapText="1"/>
    </xf>
    <xf numFmtId="16" fontId="0" fillId="0" borderId="7" xfId="0" applyNumberFormat="1" applyBorder="1" applyAlignment="1">
      <alignment wrapText="1"/>
    </xf>
    <xf numFmtId="1" fontId="0" fillId="0" borderId="7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2" xfId="0" applyNumberFormat="1" applyFill="1" applyBorder="1" applyAlignment="1">
      <alignment/>
    </xf>
    <xf numFmtId="164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2" fontId="0" fillId="0" borderId="2" xfId="0" applyNumberForma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9" xfId="0" applyNumberForma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3" fillId="0" borderId="8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7" fillId="0" borderId="8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164" fontId="3" fillId="0" borderId="8" xfId="0" applyNumberFormat="1" applyFon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3" fillId="0" borderId="9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1" fontId="0" fillId="0" borderId="2" xfId="0" applyNumberFormat="1" applyFont="1" applyBorder="1" applyAlignment="1">
      <alignment/>
    </xf>
    <xf numFmtId="16" fontId="0" fillId="0" borderId="7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 wrapText="1"/>
    </xf>
    <xf numFmtId="164" fontId="0" fillId="0" borderId="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wrapText="1"/>
    </xf>
    <xf numFmtId="2" fontId="0" fillId="0" borderId="1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0" fillId="0" borderId="9" xfId="0" applyFont="1" applyBorder="1" applyAlignment="1">
      <alignment/>
    </xf>
    <xf numFmtId="0" fontId="0" fillId="0" borderId="2" xfId="0" applyFont="1" applyBorder="1" applyAlignment="1">
      <alignment wrapText="1"/>
    </xf>
    <xf numFmtId="2" fontId="0" fillId="0" borderId="2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8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6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3"/>
  <sheetViews>
    <sheetView tabSelected="1" workbookViewId="0" topLeftCell="A1">
      <selection activeCell="E33" sqref="E33"/>
    </sheetView>
  </sheetViews>
  <sheetFormatPr defaultColWidth="9.00390625" defaultRowHeight="12.75"/>
  <cols>
    <col min="1" max="1" width="7.875" style="86" customWidth="1"/>
    <col min="2" max="2" width="49.25390625" style="98" customWidth="1"/>
    <col min="3" max="3" width="9.875" style="38" customWidth="1"/>
    <col min="4" max="5" width="10.375" style="38" customWidth="1"/>
    <col min="6" max="6" width="10.75390625" style="38" customWidth="1"/>
    <col min="7" max="7" width="9.875" style="32" customWidth="1"/>
    <col min="8" max="8" width="12.00390625" style="32" customWidth="1"/>
    <col min="9" max="9" width="35.625" style="42" customWidth="1"/>
  </cols>
  <sheetData>
    <row r="1" spans="1:9" ht="12.75">
      <c r="A1" s="204"/>
      <c r="B1" s="146"/>
      <c r="C1" s="147"/>
      <c r="D1" s="147"/>
      <c r="E1" s="147"/>
      <c r="F1" s="147"/>
      <c r="G1" s="147"/>
      <c r="H1" s="147"/>
      <c r="I1" s="146"/>
    </row>
    <row r="2" spans="1:9" ht="12.75">
      <c r="A2" s="204"/>
      <c r="B2" s="146"/>
      <c r="C2" s="147"/>
      <c r="D2" s="147"/>
      <c r="E2" s="147"/>
      <c r="F2" s="147"/>
      <c r="G2" s="32" t="s">
        <v>234</v>
      </c>
      <c r="H2" s="147"/>
      <c r="I2" s="146"/>
    </row>
    <row r="3" spans="1:9" ht="12.75">
      <c r="A3" s="204"/>
      <c r="B3" s="146"/>
      <c r="C3" s="147"/>
      <c r="D3" s="147"/>
      <c r="E3" s="147"/>
      <c r="F3" s="147"/>
      <c r="G3" s="32" t="s">
        <v>235</v>
      </c>
      <c r="H3" s="147"/>
      <c r="I3" s="146"/>
    </row>
    <row r="4" spans="1:9" ht="12.75">
      <c r="A4" s="204"/>
      <c r="B4" s="146"/>
      <c r="C4" s="147"/>
      <c r="D4" s="147"/>
      <c r="E4" s="147"/>
      <c r="F4" s="147"/>
      <c r="G4" s="32" t="s">
        <v>236</v>
      </c>
      <c r="H4" s="147"/>
      <c r="I4" s="146"/>
    </row>
    <row r="5" spans="1:9" ht="12.75">
      <c r="A5" s="204"/>
      <c r="B5" s="146"/>
      <c r="C5" s="147"/>
      <c r="D5" s="147"/>
      <c r="E5" s="147"/>
      <c r="F5" s="147"/>
      <c r="G5" s="32" t="s">
        <v>241</v>
      </c>
      <c r="H5" s="147"/>
      <c r="I5" s="146"/>
    </row>
    <row r="6" spans="1:9" ht="12.75">
      <c r="A6" s="204"/>
      <c r="B6" s="146"/>
      <c r="C6" s="147"/>
      <c r="D6" s="147"/>
      <c r="E6" s="147"/>
      <c r="F6" s="147"/>
      <c r="G6" s="32" t="s">
        <v>237</v>
      </c>
      <c r="H6" s="147"/>
      <c r="I6" s="146"/>
    </row>
    <row r="7" spans="1:9" ht="12.75">
      <c r="A7" s="204"/>
      <c r="B7" s="146"/>
      <c r="C7" s="147"/>
      <c r="D7" s="147"/>
      <c r="E7" s="147"/>
      <c r="F7" s="147"/>
      <c r="G7" s="147"/>
      <c r="H7" s="147"/>
      <c r="I7" s="146"/>
    </row>
    <row r="8" spans="1:9" s="13" customFormat="1" ht="12.75">
      <c r="A8" s="205"/>
      <c r="B8" s="148"/>
      <c r="C8" s="149" t="s">
        <v>238</v>
      </c>
      <c r="D8" s="149"/>
      <c r="E8" s="149"/>
      <c r="F8" s="149"/>
      <c r="G8" s="149"/>
      <c r="H8" s="149"/>
      <c r="I8" s="148"/>
    </row>
    <row r="9" spans="1:9" s="13" customFormat="1" ht="12.75">
      <c r="A9" s="205"/>
      <c r="B9" s="148"/>
      <c r="C9" s="149" t="s">
        <v>239</v>
      </c>
      <c r="D9" s="149"/>
      <c r="E9" s="149"/>
      <c r="F9" s="149"/>
      <c r="G9" s="149"/>
      <c r="H9" s="149"/>
      <c r="I9" s="148"/>
    </row>
    <row r="10" spans="1:9" s="13" customFormat="1" ht="12.75">
      <c r="A10" s="205"/>
      <c r="B10" s="148"/>
      <c r="C10" s="149" t="s">
        <v>240</v>
      </c>
      <c r="D10" s="149"/>
      <c r="E10" s="149"/>
      <c r="F10" s="149"/>
      <c r="G10" s="149"/>
      <c r="H10" s="149"/>
      <c r="I10" s="148"/>
    </row>
    <row r="11" spans="1:9" ht="12.75">
      <c r="A11" s="204"/>
      <c r="B11" s="146"/>
      <c r="C11" s="147"/>
      <c r="D11" s="147"/>
      <c r="E11" s="147"/>
      <c r="F11" s="147"/>
      <c r="G11" s="147" t="s">
        <v>411</v>
      </c>
      <c r="H11" s="147"/>
      <c r="I11" s="146" t="s">
        <v>242</v>
      </c>
    </row>
    <row r="12" spans="1:9" ht="12.75">
      <c r="A12" s="145"/>
      <c r="B12" s="144"/>
      <c r="C12" s="63"/>
      <c r="D12" s="150"/>
      <c r="E12" s="150"/>
      <c r="F12" s="151" t="s">
        <v>5</v>
      </c>
      <c r="G12" s="151"/>
      <c r="H12" s="151"/>
      <c r="I12" s="144"/>
    </row>
    <row r="13" spans="2:9" ht="24" customHeight="1">
      <c r="B13" s="42"/>
      <c r="C13" s="32"/>
      <c r="F13" s="249" t="s">
        <v>13</v>
      </c>
      <c r="G13" s="250"/>
      <c r="H13" s="250"/>
      <c r="I13" s="42" t="s">
        <v>9</v>
      </c>
    </row>
    <row r="14" spans="1:9" ht="51">
      <c r="A14" s="87" t="s">
        <v>8</v>
      </c>
      <c r="B14" s="57" t="s">
        <v>0</v>
      </c>
      <c r="C14" s="99" t="s">
        <v>2</v>
      </c>
      <c r="D14" s="57" t="s">
        <v>3</v>
      </c>
      <c r="E14" s="57" t="s">
        <v>468</v>
      </c>
      <c r="F14" s="20" t="s">
        <v>6</v>
      </c>
      <c r="G14" s="92" t="s">
        <v>269</v>
      </c>
      <c r="H14" s="152" t="s">
        <v>7</v>
      </c>
      <c r="I14" s="57"/>
    </row>
    <row r="15" spans="1:9" ht="12.75">
      <c r="A15" s="206">
        <v>1</v>
      </c>
      <c r="B15" s="207">
        <v>2</v>
      </c>
      <c r="C15" s="153">
        <v>3</v>
      </c>
      <c r="D15" s="153">
        <v>4</v>
      </c>
      <c r="E15" s="153">
        <v>5</v>
      </c>
      <c r="F15" s="153">
        <v>6</v>
      </c>
      <c r="G15" s="154">
        <v>7</v>
      </c>
      <c r="H15" s="154">
        <v>8</v>
      </c>
      <c r="I15" s="155">
        <v>9</v>
      </c>
    </row>
    <row r="16" spans="1:8" ht="12.75">
      <c r="A16" s="145"/>
      <c r="B16" s="98" t="s">
        <v>84</v>
      </c>
      <c r="D16" s="86">
        <f>D17+D18+D19+D20+D21+D22+D23+D24+D25+D26</f>
        <v>60106.21</v>
      </c>
      <c r="E16" s="86">
        <f>E17+E18+E19+E20+E21+E22+E23+E24+E25+E26</f>
        <v>1743.01</v>
      </c>
      <c r="F16" s="86">
        <f>F17+F18+F19+F20+F21+F22+F23+F24+F25+F26</f>
        <v>35</v>
      </c>
      <c r="G16" s="86">
        <f>G17+G18+G19+G20+G21+G22+G23+G24+G25+G26</f>
        <v>237</v>
      </c>
      <c r="H16" s="86">
        <f>H17+H18+H19+H20+H21+H22+H23+H24+H25+H26</f>
        <v>58091.200000000004</v>
      </c>
    </row>
    <row r="17" spans="2:8" ht="12.75">
      <c r="B17" s="98" t="s">
        <v>519</v>
      </c>
      <c r="C17" s="38">
        <v>2011</v>
      </c>
      <c r="D17" s="86">
        <f aca="true" t="shared" si="0" ref="D17:H26">D29+D118+D282+D331+D369+D406+D440+D521</f>
        <v>5815.97</v>
      </c>
      <c r="E17" s="86">
        <f t="shared" si="0"/>
        <v>176.26999999999998</v>
      </c>
      <c r="F17" s="86">
        <f t="shared" si="0"/>
        <v>5.5</v>
      </c>
      <c r="G17" s="86">
        <f t="shared" si="0"/>
        <v>15.5</v>
      </c>
      <c r="H17" s="86">
        <f t="shared" si="0"/>
        <v>5618.700000000001</v>
      </c>
    </row>
    <row r="18" spans="3:8" ht="12.75">
      <c r="C18" s="38">
        <v>2012</v>
      </c>
      <c r="D18" s="86">
        <f t="shared" si="0"/>
        <v>7147.59</v>
      </c>
      <c r="E18" s="86">
        <f t="shared" si="0"/>
        <v>299.78999999999996</v>
      </c>
      <c r="F18" s="86">
        <f t="shared" si="0"/>
        <v>0</v>
      </c>
      <c r="G18" s="86">
        <f t="shared" si="0"/>
        <v>10</v>
      </c>
      <c r="H18" s="86">
        <f t="shared" si="0"/>
        <v>6837.8</v>
      </c>
    </row>
    <row r="19" spans="3:8" ht="12.75">
      <c r="C19" s="38">
        <v>2013</v>
      </c>
      <c r="D19" s="86">
        <f t="shared" si="0"/>
        <v>6982.76</v>
      </c>
      <c r="E19" s="86">
        <f t="shared" si="0"/>
        <v>310.96000000000004</v>
      </c>
      <c r="F19" s="86">
        <f t="shared" si="0"/>
        <v>3.5</v>
      </c>
      <c r="G19" s="86">
        <f t="shared" si="0"/>
        <v>13.5</v>
      </c>
      <c r="H19" s="86">
        <f t="shared" si="0"/>
        <v>6654.8</v>
      </c>
    </row>
    <row r="20" spans="3:8" ht="12.75">
      <c r="C20" s="38">
        <v>2014</v>
      </c>
      <c r="D20" s="86">
        <f t="shared" si="0"/>
        <v>5433.96</v>
      </c>
      <c r="E20" s="86">
        <f t="shared" si="0"/>
        <v>167.15999999999997</v>
      </c>
      <c r="F20" s="86">
        <f t="shared" si="0"/>
        <v>11</v>
      </c>
      <c r="G20" s="86">
        <f t="shared" si="0"/>
        <v>21</v>
      </c>
      <c r="H20" s="86">
        <f t="shared" si="0"/>
        <v>5234.8</v>
      </c>
    </row>
    <row r="21" spans="3:8" ht="12.75">
      <c r="C21" s="38">
        <v>2015</v>
      </c>
      <c r="D21" s="86">
        <f t="shared" si="0"/>
        <v>5810.94</v>
      </c>
      <c r="E21" s="86">
        <f t="shared" si="0"/>
        <v>105.04</v>
      </c>
      <c r="F21" s="86">
        <f t="shared" si="0"/>
        <v>15</v>
      </c>
      <c r="G21" s="86">
        <f t="shared" si="0"/>
        <v>15</v>
      </c>
      <c r="H21" s="86">
        <f t="shared" si="0"/>
        <v>5675.9</v>
      </c>
    </row>
    <row r="22" spans="3:8" ht="12.75">
      <c r="C22" s="38">
        <v>2016</v>
      </c>
      <c r="D22" s="86">
        <f t="shared" si="0"/>
        <v>6073.8</v>
      </c>
      <c r="E22" s="86">
        <f t="shared" si="0"/>
        <v>105</v>
      </c>
      <c r="F22" s="86">
        <f t="shared" si="0"/>
        <v>0</v>
      </c>
      <c r="G22" s="86">
        <f t="shared" si="0"/>
        <v>10</v>
      </c>
      <c r="H22" s="86">
        <f t="shared" si="0"/>
        <v>5958.8</v>
      </c>
    </row>
    <row r="23" spans="3:8" ht="12.75">
      <c r="C23" s="38">
        <v>2017</v>
      </c>
      <c r="D23" s="86">
        <f t="shared" si="0"/>
        <v>6064.39</v>
      </c>
      <c r="E23" s="86">
        <f t="shared" si="0"/>
        <v>96.39</v>
      </c>
      <c r="F23" s="86">
        <f t="shared" si="0"/>
        <v>0</v>
      </c>
      <c r="G23" s="86">
        <f t="shared" si="0"/>
        <v>122</v>
      </c>
      <c r="H23" s="86">
        <f t="shared" si="0"/>
        <v>5846.000000000001</v>
      </c>
    </row>
    <row r="24" spans="3:8" ht="12.75">
      <c r="C24" s="38">
        <v>2018</v>
      </c>
      <c r="D24" s="86">
        <f t="shared" si="0"/>
        <v>6222.099999999999</v>
      </c>
      <c r="E24" s="86">
        <f t="shared" si="0"/>
        <v>175.8</v>
      </c>
      <c r="F24" s="86">
        <f t="shared" si="0"/>
        <v>0</v>
      </c>
      <c r="G24" s="86">
        <f t="shared" si="0"/>
        <v>10</v>
      </c>
      <c r="H24" s="86">
        <f t="shared" si="0"/>
        <v>6036.3</v>
      </c>
    </row>
    <row r="25" spans="3:8" ht="12.75">
      <c r="C25" s="38">
        <v>2019</v>
      </c>
      <c r="D25" s="86">
        <f t="shared" si="0"/>
        <v>5479.900000000001</v>
      </c>
      <c r="E25" s="86">
        <f t="shared" si="0"/>
        <v>159.39999999999998</v>
      </c>
      <c r="F25" s="86">
        <f t="shared" si="0"/>
        <v>0</v>
      </c>
      <c r="G25" s="86">
        <f t="shared" si="0"/>
        <v>10</v>
      </c>
      <c r="H25" s="86">
        <f t="shared" si="0"/>
        <v>5310.500000000001</v>
      </c>
    </row>
    <row r="26" spans="1:9" ht="12.75">
      <c r="A26" s="87"/>
      <c r="B26" s="99"/>
      <c r="C26" s="58">
        <v>2020</v>
      </c>
      <c r="D26" s="87">
        <f t="shared" si="0"/>
        <v>5074.8</v>
      </c>
      <c r="E26" s="87">
        <f t="shared" si="0"/>
        <v>147.2</v>
      </c>
      <c r="F26" s="87">
        <f t="shared" si="0"/>
        <v>0</v>
      </c>
      <c r="G26" s="87">
        <f t="shared" si="0"/>
        <v>10</v>
      </c>
      <c r="H26" s="87">
        <f t="shared" si="0"/>
        <v>4917.6</v>
      </c>
      <c r="I26" s="57"/>
    </row>
    <row r="27" spans="4:8" ht="12.75">
      <c r="D27" s="86"/>
      <c r="E27" s="86"/>
      <c r="F27" s="86"/>
      <c r="G27" s="128"/>
      <c r="H27" s="128"/>
    </row>
    <row r="28" spans="1:8" ht="12.75">
      <c r="A28" s="156">
        <v>1</v>
      </c>
      <c r="B28" s="98" t="s">
        <v>1</v>
      </c>
      <c r="C28" s="38" t="s">
        <v>84</v>
      </c>
      <c r="D28" s="86">
        <f>D29+D30+D31+D32+D33+D34+D35+D36+D37+D38</f>
        <v>54789.20000000001</v>
      </c>
      <c r="E28" s="86">
        <f>E29+E30+E31+E32+E33+E34+E35+E36+E37+E38</f>
        <v>340</v>
      </c>
      <c r="F28" s="86">
        <f>F29+F30+F31+F32+F33+F34+F35+F36+F37+F38</f>
        <v>0</v>
      </c>
      <c r="G28" s="128">
        <f>G29+G30+G31+G32+G33+G34+G35+G36+G37+G38</f>
        <v>0</v>
      </c>
      <c r="H28" s="128">
        <f>H29+H30+H31+H32+H33+H34+H35+H36+H37+H38</f>
        <v>54449.20000000001</v>
      </c>
    </row>
    <row r="29" spans="3:8" ht="12.75">
      <c r="C29" s="38">
        <v>2011</v>
      </c>
      <c r="D29" s="86">
        <f>D39+D43+D65+D78+D79+D93+D94+D95+D62</f>
        <v>5382.200000000001</v>
      </c>
      <c r="E29" s="86">
        <f>E39+E43+E65+E78+E79+E93+E94+E95+E62</f>
        <v>75</v>
      </c>
      <c r="F29" s="86">
        <f>F39+F43+F65+F78+F79+F93+F94+F95</f>
        <v>0</v>
      </c>
      <c r="G29" s="128">
        <f>G39+G43+G65+G78+G79+G93+G94+G95</f>
        <v>0</v>
      </c>
      <c r="H29" s="128">
        <f>H39+H43+H65+H78+H79+H93+H94+H95</f>
        <v>5307.200000000001</v>
      </c>
    </row>
    <row r="30" spans="3:8" ht="12.75">
      <c r="C30" s="38">
        <v>2012</v>
      </c>
      <c r="D30" s="86">
        <f>D40+D41+D47+D48+D66+D86+D96+D97+D100+D42+D98+D45+D56+D63</f>
        <v>6668.2</v>
      </c>
      <c r="E30" s="86">
        <f>E40+E41+E47+E48+E66+E86+E96+E97+E100+E42+E98+E45+E56+E63</f>
        <v>115</v>
      </c>
      <c r="F30" s="86">
        <f>F40+F41+F47+F48+F66+F86+F96+F97+F100+F42+F98</f>
        <v>0</v>
      </c>
      <c r="G30" s="128">
        <f>G40+G41+G47+G48+G66+G86+G96+G97+G100+G42+G98</f>
        <v>0</v>
      </c>
      <c r="H30" s="128">
        <f>H40+H41+H47+H48+H66+H86+H96+H97+H100+H42+H98+H45</f>
        <v>6553.2</v>
      </c>
    </row>
    <row r="31" spans="3:8" ht="12.75">
      <c r="C31" s="38">
        <v>2013</v>
      </c>
      <c r="D31" s="86">
        <f>D53+D67+D75+D81+D87+D105+D46+D57+D59</f>
        <v>6080.4</v>
      </c>
      <c r="E31" s="86">
        <f>E53+E67+E75+E81+E87+E105+E46+E57+E59</f>
        <v>95</v>
      </c>
      <c r="F31" s="86">
        <f>F52+F67+F75+F81+F87+F105</f>
        <v>0</v>
      </c>
      <c r="G31" s="128">
        <f>G52+G67+G75+G81+G87+G105</f>
        <v>0</v>
      </c>
      <c r="H31" s="128">
        <f>H52+H67+H75+H81+H87+H105+H46</f>
        <v>5985.4</v>
      </c>
    </row>
    <row r="32" spans="3:8" ht="12.75">
      <c r="C32" s="38">
        <v>2014</v>
      </c>
      <c r="D32" s="86">
        <f>D68+D101+D107+D60+D54</f>
        <v>4841.5</v>
      </c>
      <c r="E32" s="86">
        <f>E68+E101+E107+E60+E54</f>
        <v>55</v>
      </c>
      <c r="F32" s="86">
        <f>F45+F68+F101+F107</f>
        <v>0</v>
      </c>
      <c r="G32" s="128">
        <f>G45+G68+G101+G107</f>
        <v>0</v>
      </c>
      <c r="H32" s="128">
        <f>H68+H101+H107</f>
        <v>4786.5</v>
      </c>
    </row>
    <row r="33" spans="3:8" ht="12.75">
      <c r="C33" s="38">
        <v>2015</v>
      </c>
      <c r="D33" s="86">
        <f>D69+D71+D82+D102</f>
        <v>5299.9</v>
      </c>
      <c r="E33" s="86">
        <f>E46+E69+E71+E82+E102</f>
        <v>0</v>
      </c>
      <c r="F33" s="86">
        <f>F46+F69+F71+F82+F102</f>
        <v>0</v>
      </c>
      <c r="G33" s="128">
        <f>G46+G69+G71+G82+G102</f>
        <v>0</v>
      </c>
      <c r="H33" s="128">
        <f>H69+H71+H82+H102</f>
        <v>5299.9</v>
      </c>
    </row>
    <row r="34" spans="3:8" ht="12.75">
      <c r="C34" s="38">
        <v>2016</v>
      </c>
      <c r="D34" s="86">
        <f>D72+D76+D77+D103+D111</f>
        <v>5566.9</v>
      </c>
      <c r="E34" s="86">
        <f>E72+E76+E77+E103+E111</f>
        <v>0</v>
      </c>
      <c r="F34" s="86">
        <f>F72+F76+F77+F103+F111</f>
        <v>0</v>
      </c>
      <c r="G34" s="128">
        <f>G72+G76+G77+G103+G111</f>
        <v>0</v>
      </c>
      <c r="H34" s="128">
        <f>H72+H76+H77+H103+H111</f>
        <v>5566.9</v>
      </c>
    </row>
    <row r="35" spans="3:8" ht="12.75">
      <c r="C35" s="38">
        <v>2017</v>
      </c>
      <c r="D35" s="86">
        <f>D50+D73+D83+D84+D88+D112</f>
        <v>5594.1</v>
      </c>
      <c r="E35" s="86">
        <f>E50+E73+E83+E84+E88+E112</f>
        <v>0</v>
      </c>
      <c r="F35" s="86">
        <f>F50+F73+F83+F84+F88+F112</f>
        <v>0</v>
      </c>
      <c r="G35" s="128">
        <f>G50+G73+G83+G84+G88+G112</f>
        <v>0</v>
      </c>
      <c r="H35" s="128">
        <f>H50+H73+H83+H84+H88+H112</f>
        <v>5594.1</v>
      </c>
    </row>
    <row r="36" spans="3:8" ht="12.75">
      <c r="C36" s="38">
        <v>2018</v>
      </c>
      <c r="D36" s="86">
        <f>D51+D74+D85+D89+D104</f>
        <v>5623.5</v>
      </c>
      <c r="E36" s="86">
        <f>E51+E74+E85+E89+E104</f>
        <v>0</v>
      </c>
      <c r="F36" s="86">
        <f>F51+F74+F85+F89+F104</f>
        <v>0</v>
      </c>
      <c r="G36" s="128">
        <f>G51+G74+G85+G89+G104</f>
        <v>0</v>
      </c>
      <c r="H36" s="128">
        <f>H51+H74+H85+H89+H104</f>
        <v>5623.5</v>
      </c>
    </row>
    <row r="37" spans="3:8" ht="12.75">
      <c r="C37" s="38">
        <v>2019</v>
      </c>
      <c r="D37" s="86">
        <f>D91+D99+D108+D114</f>
        <v>5046.700000000001</v>
      </c>
      <c r="E37" s="86">
        <f>E91+E99+E108+E114</f>
        <v>0</v>
      </c>
      <c r="F37" s="86">
        <f>F91+F99+F108+F114</f>
        <v>0</v>
      </c>
      <c r="G37" s="128">
        <f>G91+G99+G108+G114</f>
        <v>0</v>
      </c>
      <c r="H37" s="128">
        <f>H91+H99+H108+H114</f>
        <v>5046.700000000001</v>
      </c>
    </row>
    <row r="38" spans="1:9" ht="12.75">
      <c r="A38" s="87"/>
      <c r="B38" s="99"/>
      <c r="C38" s="58">
        <v>2020</v>
      </c>
      <c r="D38" s="87">
        <f>D109+D92+D115</f>
        <v>4685.8</v>
      </c>
      <c r="E38" s="87">
        <f>E109+E92+E115</f>
        <v>0</v>
      </c>
      <c r="F38" s="87">
        <f>F109+F92+F115</f>
        <v>0</v>
      </c>
      <c r="G38" s="129">
        <f>G109+G92+G115</f>
        <v>0</v>
      </c>
      <c r="H38" s="129">
        <f>H109+H92+H115</f>
        <v>4685.8</v>
      </c>
      <c r="I38" s="57"/>
    </row>
    <row r="39" spans="1:9" ht="33" customHeight="1">
      <c r="A39" s="85" t="s">
        <v>272</v>
      </c>
      <c r="B39" s="92" t="s">
        <v>10</v>
      </c>
      <c r="C39" s="56">
        <v>2011</v>
      </c>
      <c r="D39" s="115">
        <v>150</v>
      </c>
      <c r="E39" s="115"/>
      <c r="F39" s="115"/>
      <c r="G39" s="115"/>
      <c r="H39" s="127">
        <v>150</v>
      </c>
      <c r="I39" s="20"/>
    </row>
    <row r="40" spans="1:9" ht="25.5">
      <c r="A40" s="85" t="s">
        <v>273</v>
      </c>
      <c r="B40" s="92" t="s">
        <v>10</v>
      </c>
      <c r="C40" s="56">
        <v>2012</v>
      </c>
      <c r="D40" s="115">
        <v>150</v>
      </c>
      <c r="E40" s="115"/>
      <c r="F40" s="115"/>
      <c r="G40" s="115"/>
      <c r="H40" s="127">
        <v>150</v>
      </c>
      <c r="I40" s="157"/>
    </row>
    <row r="41" spans="1:9" ht="25.5">
      <c r="A41" s="85" t="s">
        <v>274</v>
      </c>
      <c r="B41" s="92" t="s">
        <v>11</v>
      </c>
      <c r="C41" s="56">
        <v>2012</v>
      </c>
      <c r="D41" s="115">
        <v>500</v>
      </c>
      <c r="E41" s="115"/>
      <c r="F41" s="115"/>
      <c r="G41" s="115"/>
      <c r="H41" s="127">
        <v>500</v>
      </c>
      <c r="I41" s="20"/>
    </row>
    <row r="42" spans="1:9" ht="25.5">
      <c r="A42" s="85" t="s">
        <v>275</v>
      </c>
      <c r="B42" s="92" t="s">
        <v>16</v>
      </c>
      <c r="C42" s="56">
        <v>2012</v>
      </c>
      <c r="D42" s="115">
        <v>100</v>
      </c>
      <c r="E42" s="115"/>
      <c r="F42" s="115"/>
      <c r="G42" s="115"/>
      <c r="H42" s="127">
        <v>100</v>
      </c>
      <c r="I42" s="20"/>
    </row>
    <row r="43" spans="1:9" ht="25.5">
      <c r="A43" s="85" t="s">
        <v>276</v>
      </c>
      <c r="B43" s="92" t="s">
        <v>270</v>
      </c>
      <c r="C43" s="56">
        <v>2011</v>
      </c>
      <c r="D43" s="115">
        <v>50</v>
      </c>
      <c r="E43" s="115">
        <v>50</v>
      </c>
      <c r="F43" s="115"/>
      <c r="G43" s="115"/>
      <c r="H43" s="127">
        <v>0</v>
      </c>
      <c r="I43" s="20"/>
    </row>
    <row r="44" spans="1:9" ht="25.5">
      <c r="A44" s="85" t="s">
        <v>277</v>
      </c>
      <c r="B44" s="91" t="s">
        <v>12</v>
      </c>
      <c r="C44" s="35" t="s">
        <v>84</v>
      </c>
      <c r="D44" s="110">
        <f>D45+D46</f>
        <v>350</v>
      </c>
      <c r="E44" s="110">
        <f>E45+E46</f>
        <v>50</v>
      </c>
      <c r="F44" s="110"/>
      <c r="G44" s="121"/>
      <c r="H44" s="121">
        <f>H45+H46</f>
        <v>300</v>
      </c>
      <c r="I44" s="144"/>
    </row>
    <row r="45" spans="1:8" ht="12.75">
      <c r="A45" s="85"/>
      <c r="C45" s="38">
        <v>2012</v>
      </c>
      <c r="D45" s="86">
        <v>200</v>
      </c>
      <c r="E45" s="86">
        <v>50</v>
      </c>
      <c r="F45" s="86"/>
      <c r="G45" s="128"/>
      <c r="H45" s="128">
        <v>150</v>
      </c>
    </row>
    <row r="46" spans="1:9" ht="12.75">
      <c r="A46" s="222"/>
      <c r="B46" s="99"/>
      <c r="C46" s="58">
        <v>2013</v>
      </c>
      <c r="D46" s="87">
        <v>150</v>
      </c>
      <c r="E46" s="87"/>
      <c r="F46" s="87"/>
      <c r="G46" s="129"/>
      <c r="H46" s="129">
        <v>150</v>
      </c>
      <c r="I46" s="57"/>
    </row>
    <row r="47" spans="1:9" ht="25.5">
      <c r="A47" s="223" t="s">
        <v>278</v>
      </c>
      <c r="B47" s="92" t="s">
        <v>81</v>
      </c>
      <c r="C47" s="56">
        <v>2012</v>
      </c>
      <c r="D47" s="115">
        <v>140</v>
      </c>
      <c r="E47" s="115"/>
      <c r="F47" s="115"/>
      <c r="G47" s="115"/>
      <c r="H47" s="127">
        <v>140</v>
      </c>
      <c r="I47" s="20"/>
    </row>
    <row r="48" spans="1:9" ht="38.25">
      <c r="A48" s="223" t="s">
        <v>279</v>
      </c>
      <c r="B48" s="92" t="s">
        <v>82</v>
      </c>
      <c r="C48" s="56">
        <v>2012</v>
      </c>
      <c r="D48" s="115">
        <v>70</v>
      </c>
      <c r="E48" s="115"/>
      <c r="F48" s="115"/>
      <c r="G48" s="115"/>
      <c r="H48" s="127">
        <v>70</v>
      </c>
      <c r="I48" s="20"/>
    </row>
    <row r="49" spans="1:9" ht="25.5">
      <c r="A49" s="145" t="s">
        <v>282</v>
      </c>
      <c r="B49" s="91" t="s">
        <v>14</v>
      </c>
      <c r="C49" s="35" t="s">
        <v>84</v>
      </c>
      <c r="D49" s="110">
        <f>D50+D51</f>
        <v>150</v>
      </c>
      <c r="E49" s="110"/>
      <c r="F49" s="110"/>
      <c r="G49" s="121"/>
      <c r="H49" s="121">
        <f>H50+H51+H52</f>
        <v>150</v>
      </c>
      <c r="I49" s="144"/>
    </row>
    <row r="50" spans="3:8" ht="12.75">
      <c r="C50" s="38">
        <v>2017</v>
      </c>
      <c r="D50" s="86">
        <v>80</v>
      </c>
      <c r="E50" s="86"/>
      <c r="F50" s="86"/>
      <c r="G50" s="128"/>
      <c r="H50" s="128">
        <v>80</v>
      </c>
    </row>
    <row r="51" spans="3:8" ht="12.75">
      <c r="C51" s="38">
        <v>2018</v>
      </c>
      <c r="D51" s="86">
        <v>70</v>
      </c>
      <c r="E51" s="86"/>
      <c r="F51" s="86"/>
      <c r="G51" s="128"/>
      <c r="H51" s="128">
        <v>70</v>
      </c>
    </row>
    <row r="52" spans="1:9" ht="12.75">
      <c r="A52" s="145" t="s">
        <v>280</v>
      </c>
      <c r="B52" s="231" t="s">
        <v>15</v>
      </c>
      <c r="C52" s="224" t="s">
        <v>84</v>
      </c>
      <c r="D52" s="145">
        <f>D53+D54</f>
        <v>80</v>
      </c>
      <c r="E52" s="145">
        <f>E53+E54</f>
        <v>80</v>
      </c>
      <c r="F52" s="225"/>
      <c r="G52" s="145"/>
      <c r="H52" s="145"/>
      <c r="I52" s="144"/>
    </row>
    <row r="53" spans="2:8" ht="12.75">
      <c r="B53" s="234"/>
      <c r="C53" s="38">
        <v>2013</v>
      </c>
      <c r="D53" s="86">
        <v>40</v>
      </c>
      <c r="E53" s="86">
        <v>40</v>
      </c>
      <c r="F53" s="128"/>
      <c r="G53" s="86"/>
      <c r="H53" s="86"/>
    </row>
    <row r="54" spans="1:9" ht="12.75">
      <c r="A54" s="87"/>
      <c r="B54" s="246"/>
      <c r="C54" s="58">
        <v>2014</v>
      </c>
      <c r="D54" s="87">
        <v>40</v>
      </c>
      <c r="E54" s="87">
        <v>40</v>
      </c>
      <c r="F54" s="129"/>
      <c r="G54" s="87"/>
      <c r="H54" s="87"/>
      <c r="I54" s="57"/>
    </row>
    <row r="55" spans="1:8" ht="38.25">
      <c r="A55" s="86" t="s">
        <v>281</v>
      </c>
      <c r="B55" s="42" t="s">
        <v>453</v>
      </c>
      <c r="C55" s="38" t="s">
        <v>84</v>
      </c>
      <c r="D55" s="86">
        <f>D56+D57</f>
        <v>80</v>
      </c>
      <c r="E55" s="86">
        <f>E56+E57</f>
        <v>80</v>
      </c>
      <c r="F55" s="86"/>
      <c r="G55" s="86"/>
      <c r="H55" s="86"/>
    </row>
    <row r="56" spans="2:8" ht="12.75">
      <c r="B56" s="42"/>
      <c r="C56" s="38">
        <v>2012</v>
      </c>
      <c r="D56" s="86">
        <v>40</v>
      </c>
      <c r="E56" s="86">
        <v>40</v>
      </c>
      <c r="F56" s="86"/>
      <c r="G56" s="86"/>
      <c r="H56" s="86"/>
    </row>
    <row r="57" spans="2:8" ht="12.75">
      <c r="B57" s="42"/>
      <c r="C57" s="38">
        <v>2013</v>
      </c>
      <c r="D57" s="86">
        <v>40</v>
      </c>
      <c r="E57" s="86">
        <v>40</v>
      </c>
      <c r="F57" s="86"/>
      <c r="G57" s="86"/>
      <c r="H57" s="86"/>
    </row>
    <row r="58" spans="1:9" ht="25.5">
      <c r="A58" s="145" t="s">
        <v>283</v>
      </c>
      <c r="B58" s="144" t="s">
        <v>454</v>
      </c>
      <c r="C58" s="224" t="s">
        <v>84</v>
      </c>
      <c r="D58" s="145">
        <f>D59+D60</f>
        <v>30</v>
      </c>
      <c r="E58" s="145">
        <f>E59+E60</f>
        <v>30</v>
      </c>
      <c r="F58" s="145"/>
      <c r="G58" s="145"/>
      <c r="H58" s="145"/>
      <c r="I58" s="144"/>
    </row>
    <row r="59" spans="2:8" ht="12.75">
      <c r="B59" s="42"/>
      <c r="C59" s="38">
        <v>2013</v>
      </c>
      <c r="D59" s="86">
        <v>15</v>
      </c>
      <c r="E59" s="86">
        <v>15</v>
      </c>
      <c r="F59" s="86"/>
      <c r="G59" s="86"/>
      <c r="H59" s="86"/>
    </row>
    <row r="60" spans="1:9" ht="12.75">
      <c r="A60" s="87"/>
      <c r="B60" s="57"/>
      <c r="C60" s="58">
        <v>2014</v>
      </c>
      <c r="D60" s="87">
        <v>15</v>
      </c>
      <c r="E60" s="87">
        <v>15</v>
      </c>
      <c r="F60" s="87"/>
      <c r="G60" s="87"/>
      <c r="H60" s="87"/>
      <c r="I60" s="57"/>
    </row>
    <row r="61" spans="1:8" ht="12.75">
      <c r="A61" s="86" t="s">
        <v>284</v>
      </c>
      <c r="B61" s="98" t="s">
        <v>455</v>
      </c>
      <c r="C61" s="38" t="s">
        <v>84</v>
      </c>
      <c r="D61" s="86">
        <f>D62+D63</f>
        <v>50</v>
      </c>
      <c r="E61" s="86">
        <f>E62+E63</f>
        <v>50</v>
      </c>
      <c r="F61" s="86"/>
      <c r="G61" s="128"/>
      <c r="H61" s="128"/>
    </row>
    <row r="62" spans="3:8" ht="12.75">
      <c r="C62" s="38">
        <v>2011</v>
      </c>
      <c r="D62" s="86">
        <v>25</v>
      </c>
      <c r="E62" s="86">
        <v>25</v>
      </c>
      <c r="F62" s="86"/>
      <c r="G62" s="128"/>
      <c r="H62" s="128"/>
    </row>
    <row r="63" spans="3:8" ht="12.75">
      <c r="C63" s="38">
        <v>2012</v>
      </c>
      <c r="D63" s="86">
        <v>25</v>
      </c>
      <c r="E63" s="86">
        <v>25</v>
      </c>
      <c r="F63" s="86"/>
      <c r="G63" s="128"/>
      <c r="H63" s="128"/>
    </row>
    <row r="64" spans="1:10" ht="25.5">
      <c r="A64" s="145" t="s">
        <v>285</v>
      </c>
      <c r="B64" s="91" t="s">
        <v>17</v>
      </c>
      <c r="C64" s="35" t="s">
        <v>84</v>
      </c>
      <c r="D64" s="110">
        <f>D65+D66+D67+D68+D69</f>
        <v>11596.5</v>
      </c>
      <c r="E64" s="110"/>
      <c r="F64" s="110"/>
      <c r="G64" s="121"/>
      <c r="H64" s="121">
        <f>H65+H66+H67+H68+H69</f>
        <v>11596.5</v>
      </c>
      <c r="I64" s="144"/>
      <c r="J64" s="12"/>
    </row>
    <row r="65" spans="3:10" ht="12.75">
      <c r="C65" s="38">
        <v>2011</v>
      </c>
      <c r="D65" s="86">
        <v>1718</v>
      </c>
      <c r="E65" s="86"/>
      <c r="F65" s="86"/>
      <c r="G65" s="128"/>
      <c r="H65" s="128">
        <v>1718</v>
      </c>
      <c r="I65" s="42" t="s">
        <v>31</v>
      </c>
      <c r="J65" s="12"/>
    </row>
    <row r="66" spans="3:10" ht="12.75">
      <c r="C66" s="38">
        <v>2012</v>
      </c>
      <c r="D66" s="86">
        <v>1718</v>
      </c>
      <c r="E66" s="86"/>
      <c r="F66" s="86"/>
      <c r="G66" s="128"/>
      <c r="H66" s="128">
        <v>1718</v>
      </c>
      <c r="I66" s="42" t="s">
        <v>31</v>
      </c>
      <c r="J66" s="12"/>
    </row>
    <row r="67" spans="3:10" ht="12.75">
      <c r="C67" s="38">
        <v>2013</v>
      </c>
      <c r="D67" s="86">
        <v>1718</v>
      </c>
      <c r="E67" s="86"/>
      <c r="F67" s="86"/>
      <c r="G67" s="128"/>
      <c r="H67" s="128">
        <v>1718</v>
      </c>
      <c r="I67" s="42" t="s">
        <v>31</v>
      </c>
      <c r="J67" s="12"/>
    </row>
    <row r="68" spans="3:10" ht="12.75">
      <c r="C68" s="38">
        <v>2014</v>
      </c>
      <c r="D68" s="86">
        <v>3436</v>
      </c>
      <c r="E68" s="86"/>
      <c r="F68" s="86"/>
      <c r="G68" s="128"/>
      <c r="H68" s="128">
        <v>3436</v>
      </c>
      <c r="I68" s="42" t="s">
        <v>32</v>
      </c>
      <c r="J68" s="12"/>
    </row>
    <row r="69" spans="1:10" ht="12.75">
      <c r="A69" s="87"/>
      <c r="B69" s="99"/>
      <c r="C69" s="58">
        <v>2015</v>
      </c>
      <c r="D69" s="87">
        <v>3006.5</v>
      </c>
      <c r="E69" s="87"/>
      <c r="F69" s="87"/>
      <c r="G69" s="129"/>
      <c r="H69" s="129">
        <v>3006.5</v>
      </c>
      <c r="I69" s="57" t="s">
        <v>33</v>
      </c>
      <c r="J69" s="12"/>
    </row>
    <row r="70" spans="1:10" ht="27" customHeight="1">
      <c r="A70" s="145" t="s">
        <v>286</v>
      </c>
      <c r="B70" s="91" t="s">
        <v>18</v>
      </c>
      <c r="C70" s="35" t="s">
        <v>84</v>
      </c>
      <c r="D70" s="110">
        <f>D71+D72+D73+D74</f>
        <v>7516</v>
      </c>
      <c r="E70" s="110"/>
      <c r="F70" s="110"/>
      <c r="G70" s="121"/>
      <c r="H70" s="121">
        <f>H71+H72+H73+H74</f>
        <v>7516</v>
      </c>
      <c r="I70" s="144"/>
      <c r="J70" s="12"/>
    </row>
    <row r="71" spans="3:10" ht="12.75">
      <c r="C71" s="38">
        <v>2015</v>
      </c>
      <c r="D71" s="86">
        <v>1073</v>
      </c>
      <c r="E71" s="86"/>
      <c r="F71" s="86"/>
      <c r="G71" s="128"/>
      <c r="H71" s="128">
        <v>1073</v>
      </c>
      <c r="I71" s="42" t="s">
        <v>34</v>
      </c>
      <c r="J71" s="12"/>
    </row>
    <row r="72" spans="3:10" ht="12.75">
      <c r="C72" s="38">
        <v>2016</v>
      </c>
      <c r="D72" s="86">
        <v>1073</v>
      </c>
      <c r="E72" s="86"/>
      <c r="F72" s="86"/>
      <c r="G72" s="128"/>
      <c r="H72" s="128">
        <v>1073</v>
      </c>
      <c r="I72" s="42" t="s">
        <v>34</v>
      </c>
      <c r="J72" s="12"/>
    </row>
    <row r="73" spans="3:10" ht="12.75">
      <c r="C73" s="38">
        <v>2017</v>
      </c>
      <c r="D73" s="86">
        <v>2148</v>
      </c>
      <c r="E73" s="86"/>
      <c r="F73" s="86"/>
      <c r="G73" s="128"/>
      <c r="H73" s="128">
        <v>2148</v>
      </c>
      <c r="I73" s="42" t="s">
        <v>42</v>
      </c>
      <c r="J73" s="12"/>
    </row>
    <row r="74" spans="1:10" ht="12.75">
      <c r="A74" s="87"/>
      <c r="B74" s="99"/>
      <c r="C74" s="58">
        <v>2018</v>
      </c>
      <c r="D74" s="87">
        <v>3222</v>
      </c>
      <c r="E74" s="87"/>
      <c r="F74" s="87"/>
      <c r="G74" s="129"/>
      <c r="H74" s="129">
        <v>3222</v>
      </c>
      <c r="I74" s="57" t="s">
        <v>41</v>
      </c>
      <c r="J74" s="12"/>
    </row>
    <row r="75" spans="1:9" ht="38.25">
      <c r="A75" s="115" t="s">
        <v>287</v>
      </c>
      <c r="B75" s="92" t="s">
        <v>19</v>
      </c>
      <c r="C75" s="56">
        <v>2013</v>
      </c>
      <c r="D75" s="115">
        <v>1179.1</v>
      </c>
      <c r="E75" s="115"/>
      <c r="F75" s="115"/>
      <c r="G75" s="115"/>
      <c r="H75" s="127">
        <v>1179.1</v>
      </c>
      <c r="I75" s="20" t="s">
        <v>43</v>
      </c>
    </row>
    <row r="76" spans="1:9" ht="38.25">
      <c r="A76" s="115" t="s">
        <v>288</v>
      </c>
      <c r="B76" s="92" t="s">
        <v>20</v>
      </c>
      <c r="C76" s="56">
        <v>2016</v>
      </c>
      <c r="D76" s="115">
        <v>1503.3</v>
      </c>
      <c r="E76" s="115"/>
      <c r="F76" s="115"/>
      <c r="G76" s="115"/>
      <c r="H76" s="127">
        <v>1503.3</v>
      </c>
      <c r="I76" s="20" t="s">
        <v>44</v>
      </c>
    </row>
    <row r="77" spans="1:9" ht="38.25">
      <c r="A77" s="115" t="s">
        <v>289</v>
      </c>
      <c r="B77" s="92" t="s">
        <v>21</v>
      </c>
      <c r="C77" s="56">
        <v>2016</v>
      </c>
      <c r="D77" s="115">
        <v>1606.3</v>
      </c>
      <c r="E77" s="115"/>
      <c r="F77" s="115"/>
      <c r="G77" s="115"/>
      <c r="H77" s="127">
        <v>1606.3</v>
      </c>
      <c r="I77" s="20" t="s">
        <v>35</v>
      </c>
    </row>
    <row r="78" spans="1:9" ht="25.5">
      <c r="A78" s="115" t="s">
        <v>294</v>
      </c>
      <c r="B78" s="92" t="s">
        <v>22</v>
      </c>
      <c r="C78" s="56">
        <v>2011</v>
      </c>
      <c r="D78" s="115">
        <v>2147.5</v>
      </c>
      <c r="E78" s="115"/>
      <c r="F78" s="115"/>
      <c r="G78" s="115"/>
      <c r="H78" s="127">
        <v>2147.5</v>
      </c>
      <c r="I78" s="20" t="s">
        <v>469</v>
      </c>
    </row>
    <row r="79" spans="1:9" ht="38.25">
      <c r="A79" s="115" t="s">
        <v>290</v>
      </c>
      <c r="B79" s="92" t="s">
        <v>23</v>
      </c>
      <c r="C79" s="56">
        <v>2011</v>
      </c>
      <c r="D79" s="115">
        <v>228.8</v>
      </c>
      <c r="E79" s="115"/>
      <c r="F79" s="115"/>
      <c r="G79" s="115"/>
      <c r="H79" s="127">
        <v>228.8</v>
      </c>
      <c r="I79" s="20" t="s">
        <v>38</v>
      </c>
    </row>
    <row r="80" spans="1:9" ht="41.25" customHeight="1">
      <c r="A80" s="145" t="s">
        <v>291</v>
      </c>
      <c r="B80" s="91" t="s">
        <v>27</v>
      </c>
      <c r="C80" s="35" t="s">
        <v>84</v>
      </c>
      <c r="D80" s="110">
        <f>D81+D82+D83</f>
        <v>2920.6000000000004</v>
      </c>
      <c r="E80" s="110"/>
      <c r="F80" s="110"/>
      <c r="G80" s="121"/>
      <c r="H80" s="121">
        <f>H81+H82+H83</f>
        <v>2920.6000000000004</v>
      </c>
      <c r="I80" s="144"/>
    </row>
    <row r="81" spans="3:9" ht="12.75">
      <c r="C81" s="38">
        <v>2013</v>
      </c>
      <c r="D81" s="86">
        <v>1460.3</v>
      </c>
      <c r="E81" s="86"/>
      <c r="F81" s="86"/>
      <c r="G81" s="128"/>
      <c r="H81" s="128">
        <v>1460.3</v>
      </c>
      <c r="I81" s="42" t="s">
        <v>45</v>
      </c>
    </row>
    <row r="82" spans="3:9" ht="12.75">
      <c r="C82" s="38">
        <v>2015</v>
      </c>
      <c r="D82" s="86">
        <v>859</v>
      </c>
      <c r="E82" s="86"/>
      <c r="F82" s="86"/>
      <c r="G82" s="128"/>
      <c r="H82" s="128">
        <v>859</v>
      </c>
      <c r="I82" s="42" t="s">
        <v>46</v>
      </c>
    </row>
    <row r="83" spans="1:9" ht="12.75">
      <c r="A83" s="87"/>
      <c r="B83" s="99"/>
      <c r="C83" s="58">
        <v>2017</v>
      </c>
      <c r="D83" s="87">
        <v>601.3</v>
      </c>
      <c r="E83" s="87"/>
      <c r="F83" s="87"/>
      <c r="G83" s="129"/>
      <c r="H83" s="129">
        <v>601.3</v>
      </c>
      <c r="I83" s="57" t="s">
        <v>39</v>
      </c>
    </row>
    <row r="84" spans="1:9" ht="38.25">
      <c r="A84" s="115" t="s">
        <v>292</v>
      </c>
      <c r="B84" s="92" t="s">
        <v>28</v>
      </c>
      <c r="C84" s="56">
        <v>2017</v>
      </c>
      <c r="D84" s="115">
        <v>445.4</v>
      </c>
      <c r="E84" s="115"/>
      <c r="F84" s="115"/>
      <c r="G84" s="115"/>
      <c r="H84" s="127">
        <v>445.4</v>
      </c>
      <c r="I84" s="20" t="s">
        <v>40</v>
      </c>
    </row>
    <row r="85" spans="1:9" ht="38.25">
      <c r="A85" s="115" t="s">
        <v>293</v>
      </c>
      <c r="B85" s="92" t="s">
        <v>29</v>
      </c>
      <c r="C85" s="56">
        <v>2018</v>
      </c>
      <c r="D85" s="115">
        <v>334.1</v>
      </c>
      <c r="E85" s="115"/>
      <c r="F85" s="115"/>
      <c r="G85" s="115"/>
      <c r="H85" s="127">
        <v>334.1</v>
      </c>
      <c r="I85" s="20" t="s">
        <v>47</v>
      </c>
    </row>
    <row r="86" spans="1:9" ht="25.5">
      <c r="A86" s="115" t="s">
        <v>295</v>
      </c>
      <c r="B86" s="92" t="s">
        <v>25</v>
      </c>
      <c r="C86" s="56">
        <v>2012</v>
      </c>
      <c r="D86" s="115">
        <v>378</v>
      </c>
      <c r="E86" s="115"/>
      <c r="F86" s="115"/>
      <c r="G86" s="115"/>
      <c r="H86" s="127">
        <v>378</v>
      </c>
      <c r="I86" s="20" t="s">
        <v>48</v>
      </c>
    </row>
    <row r="87" spans="1:9" ht="25.5">
      <c r="A87" s="115" t="s">
        <v>296</v>
      </c>
      <c r="B87" s="92" t="s">
        <v>24</v>
      </c>
      <c r="C87" s="56">
        <v>2013</v>
      </c>
      <c r="D87" s="115">
        <v>378</v>
      </c>
      <c r="E87" s="115"/>
      <c r="F87" s="115"/>
      <c r="G87" s="115"/>
      <c r="H87" s="127">
        <v>378</v>
      </c>
      <c r="I87" s="20" t="s">
        <v>48</v>
      </c>
    </row>
    <row r="88" spans="1:9" ht="25.5">
      <c r="A88" s="115" t="s">
        <v>297</v>
      </c>
      <c r="B88" s="92" t="s">
        <v>26</v>
      </c>
      <c r="C88" s="56">
        <v>2017</v>
      </c>
      <c r="D88" s="115">
        <v>1331.5</v>
      </c>
      <c r="E88" s="115"/>
      <c r="F88" s="115"/>
      <c r="G88" s="115"/>
      <c r="H88" s="127">
        <v>1331.5</v>
      </c>
      <c r="I88" s="20" t="s">
        <v>49</v>
      </c>
    </row>
    <row r="89" spans="1:9" ht="25.5">
      <c r="A89" s="115" t="s">
        <v>298</v>
      </c>
      <c r="B89" s="92" t="s">
        <v>30</v>
      </c>
      <c r="C89" s="56">
        <v>2018</v>
      </c>
      <c r="D89" s="115">
        <v>987.9</v>
      </c>
      <c r="E89" s="115"/>
      <c r="F89" s="115"/>
      <c r="G89" s="115"/>
      <c r="H89" s="127">
        <v>987.9</v>
      </c>
      <c r="I89" s="20" t="s">
        <v>50</v>
      </c>
    </row>
    <row r="90" spans="1:9" ht="25.5">
      <c r="A90" s="145" t="s">
        <v>299</v>
      </c>
      <c r="B90" s="91" t="s">
        <v>37</v>
      </c>
      <c r="C90" s="35" t="s">
        <v>84</v>
      </c>
      <c r="D90" s="110">
        <f>D91+D92</f>
        <v>5325.8</v>
      </c>
      <c r="E90" s="110"/>
      <c r="F90" s="110"/>
      <c r="G90" s="121"/>
      <c r="H90" s="121">
        <f>H91+H92</f>
        <v>5325.8</v>
      </c>
      <c r="I90" s="144"/>
    </row>
    <row r="91" spans="3:9" ht="12.75">
      <c r="C91" s="38">
        <v>2019</v>
      </c>
      <c r="D91" s="86">
        <v>2662.9</v>
      </c>
      <c r="E91" s="86"/>
      <c r="F91" s="86"/>
      <c r="G91" s="128"/>
      <c r="H91" s="128">
        <v>2662.9</v>
      </c>
      <c r="I91" s="42" t="s">
        <v>51</v>
      </c>
    </row>
    <row r="92" spans="1:9" ht="12.75">
      <c r="A92" s="87"/>
      <c r="B92" s="99"/>
      <c r="C92" s="58">
        <v>2020</v>
      </c>
      <c r="D92" s="87">
        <v>2662.9</v>
      </c>
      <c r="E92" s="87"/>
      <c r="F92" s="87"/>
      <c r="G92" s="129"/>
      <c r="H92" s="129">
        <v>2662.9</v>
      </c>
      <c r="I92" s="57" t="s">
        <v>51</v>
      </c>
    </row>
    <row r="93" spans="1:9" ht="38.25">
      <c r="A93" s="115" t="s">
        <v>463</v>
      </c>
      <c r="B93" s="92" t="s">
        <v>53</v>
      </c>
      <c r="C93" s="56">
        <v>2011</v>
      </c>
      <c r="D93" s="115">
        <v>354.3</v>
      </c>
      <c r="E93" s="115"/>
      <c r="F93" s="115"/>
      <c r="G93" s="115"/>
      <c r="H93" s="127">
        <v>354.3</v>
      </c>
      <c r="I93" s="20" t="s">
        <v>52</v>
      </c>
    </row>
    <row r="94" spans="1:9" ht="25.5">
      <c r="A94" s="115" t="s">
        <v>300</v>
      </c>
      <c r="B94" s="92" t="s">
        <v>54</v>
      </c>
      <c r="C94" s="56">
        <v>2011</v>
      </c>
      <c r="D94" s="115">
        <v>354.3</v>
      </c>
      <c r="E94" s="115"/>
      <c r="F94" s="115"/>
      <c r="G94" s="115"/>
      <c r="H94" s="127">
        <v>354.3</v>
      </c>
      <c r="I94" s="20" t="s">
        <v>52</v>
      </c>
    </row>
    <row r="95" spans="1:9" ht="25.5">
      <c r="A95" s="115" t="s">
        <v>301</v>
      </c>
      <c r="B95" s="92" t="s">
        <v>56</v>
      </c>
      <c r="C95" s="56">
        <v>2011</v>
      </c>
      <c r="D95" s="115">
        <v>354.3</v>
      </c>
      <c r="E95" s="115"/>
      <c r="F95" s="115"/>
      <c r="G95" s="115"/>
      <c r="H95" s="127">
        <v>354.3</v>
      </c>
      <c r="I95" s="20" t="s">
        <v>52</v>
      </c>
    </row>
    <row r="96" spans="1:9" ht="25.5">
      <c r="A96" s="115" t="s">
        <v>302</v>
      </c>
      <c r="B96" s="92" t="s">
        <v>57</v>
      </c>
      <c r="C96" s="56">
        <v>2012</v>
      </c>
      <c r="D96" s="115">
        <v>510.4</v>
      </c>
      <c r="E96" s="115"/>
      <c r="F96" s="115"/>
      <c r="G96" s="115"/>
      <c r="H96" s="127">
        <v>510.4</v>
      </c>
      <c r="I96" s="20" t="s">
        <v>55</v>
      </c>
    </row>
    <row r="97" spans="1:9" ht="25.5">
      <c r="A97" s="115" t="s">
        <v>303</v>
      </c>
      <c r="B97" s="92" t="s">
        <v>232</v>
      </c>
      <c r="C97" s="56">
        <v>2012</v>
      </c>
      <c r="D97" s="115">
        <v>1127.4</v>
      </c>
      <c r="E97" s="115"/>
      <c r="F97" s="115"/>
      <c r="G97" s="115"/>
      <c r="H97" s="127">
        <v>1127.4</v>
      </c>
      <c r="I97" s="20" t="s">
        <v>58</v>
      </c>
    </row>
    <row r="98" spans="1:9" ht="25.5">
      <c r="A98" s="115" t="s">
        <v>304</v>
      </c>
      <c r="B98" s="92" t="s">
        <v>59</v>
      </c>
      <c r="C98" s="56">
        <v>2012</v>
      </c>
      <c r="D98" s="115">
        <v>755.9</v>
      </c>
      <c r="E98" s="115"/>
      <c r="F98" s="115"/>
      <c r="G98" s="115"/>
      <c r="H98" s="127">
        <v>755.9</v>
      </c>
      <c r="I98" s="20" t="s">
        <v>60</v>
      </c>
    </row>
    <row r="99" spans="1:9" ht="38.25">
      <c r="A99" s="115" t="s">
        <v>305</v>
      </c>
      <c r="B99" s="92" t="s">
        <v>61</v>
      </c>
      <c r="C99" s="56">
        <v>2019</v>
      </c>
      <c r="D99" s="115">
        <v>360.8</v>
      </c>
      <c r="E99" s="115"/>
      <c r="F99" s="115"/>
      <c r="G99" s="115"/>
      <c r="H99" s="127">
        <v>360.8</v>
      </c>
      <c r="I99" s="20" t="s">
        <v>62</v>
      </c>
    </row>
    <row r="100" spans="1:9" ht="38.25">
      <c r="A100" s="115" t="s">
        <v>306</v>
      </c>
      <c r="B100" s="92" t="s">
        <v>66</v>
      </c>
      <c r="C100" s="56">
        <v>2012</v>
      </c>
      <c r="D100" s="115">
        <v>953.5</v>
      </c>
      <c r="E100" s="115"/>
      <c r="F100" s="115"/>
      <c r="G100" s="115"/>
      <c r="H100" s="127">
        <v>953.5</v>
      </c>
      <c r="I100" s="20" t="s">
        <v>63</v>
      </c>
    </row>
    <row r="101" spans="1:9" ht="38.25">
      <c r="A101" s="115" t="s">
        <v>307</v>
      </c>
      <c r="B101" s="92" t="s">
        <v>67</v>
      </c>
      <c r="C101" s="56">
        <v>2014</v>
      </c>
      <c r="D101" s="115">
        <v>1118.6</v>
      </c>
      <c r="E101" s="115"/>
      <c r="F101" s="115"/>
      <c r="G101" s="115"/>
      <c r="H101" s="127">
        <v>1118.6</v>
      </c>
      <c r="I101" s="20" t="s">
        <v>64</v>
      </c>
    </row>
    <row r="102" spans="1:9" ht="38.25">
      <c r="A102" s="115" t="s">
        <v>308</v>
      </c>
      <c r="B102" s="92" t="s">
        <v>67</v>
      </c>
      <c r="C102" s="56">
        <v>2015</v>
      </c>
      <c r="D102" s="115">
        <v>361.4</v>
      </c>
      <c r="E102" s="115"/>
      <c r="F102" s="115"/>
      <c r="G102" s="115"/>
      <c r="H102" s="127">
        <v>361.4</v>
      </c>
      <c r="I102" s="20" t="s">
        <v>65</v>
      </c>
    </row>
    <row r="103" spans="1:9" ht="25.5">
      <c r="A103" s="115" t="s">
        <v>309</v>
      </c>
      <c r="B103" s="92" t="s">
        <v>68</v>
      </c>
      <c r="C103" s="56">
        <v>2016</v>
      </c>
      <c r="D103" s="115">
        <v>439.4</v>
      </c>
      <c r="E103" s="115"/>
      <c r="F103" s="115"/>
      <c r="G103" s="115"/>
      <c r="H103" s="127">
        <v>439.4</v>
      </c>
      <c r="I103" s="20" t="s">
        <v>69</v>
      </c>
    </row>
    <row r="104" spans="1:9" ht="25.5">
      <c r="A104" s="115" t="s">
        <v>310</v>
      </c>
      <c r="B104" s="92" t="s">
        <v>70</v>
      </c>
      <c r="C104" s="56">
        <v>2018</v>
      </c>
      <c r="D104" s="115">
        <v>1009.5</v>
      </c>
      <c r="E104" s="115"/>
      <c r="F104" s="115"/>
      <c r="G104" s="115"/>
      <c r="H104" s="127">
        <v>1009.5</v>
      </c>
      <c r="I104" s="20" t="s">
        <v>71</v>
      </c>
    </row>
    <row r="105" spans="1:9" ht="25.5">
      <c r="A105" s="115" t="s">
        <v>311</v>
      </c>
      <c r="B105" s="92" t="s">
        <v>72</v>
      </c>
      <c r="C105" s="56">
        <v>2013</v>
      </c>
      <c r="D105" s="115">
        <v>1100</v>
      </c>
      <c r="E105" s="115"/>
      <c r="F105" s="115"/>
      <c r="G105" s="115"/>
      <c r="H105" s="127">
        <v>1100</v>
      </c>
      <c r="I105" s="20" t="s">
        <v>73</v>
      </c>
    </row>
    <row r="106" spans="1:9" ht="25.5">
      <c r="A106" s="145" t="s">
        <v>464</v>
      </c>
      <c r="B106" s="91" t="s">
        <v>74</v>
      </c>
      <c r="C106" s="35" t="s">
        <v>84</v>
      </c>
      <c r="D106" s="110">
        <f>D107+D108+D109</f>
        <v>2130.3</v>
      </c>
      <c r="E106" s="110"/>
      <c r="F106" s="110"/>
      <c r="G106" s="121"/>
      <c r="H106" s="121">
        <f>H107+H108+H109</f>
        <v>2130.3</v>
      </c>
      <c r="I106" s="144"/>
    </row>
    <row r="107" spans="3:9" ht="12.75">
      <c r="C107" s="38">
        <v>2014</v>
      </c>
      <c r="D107" s="86">
        <v>231.9</v>
      </c>
      <c r="E107" s="86"/>
      <c r="F107" s="86"/>
      <c r="G107" s="128"/>
      <c r="H107" s="128">
        <v>231.9</v>
      </c>
      <c r="I107" s="42" t="s">
        <v>75</v>
      </c>
    </row>
    <row r="108" spans="3:9" ht="12.75">
      <c r="C108" s="38">
        <v>2019</v>
      </c>
      <c r="D108" s="86">
        <v>949.2</v>
      </c>
      <c r="E108" s="86"/>
      <c r="F108" s="86"/>
      <c r="G108" s="128"/>
      <c r="H108" s="128">
        <v>949.2</v>
      </c>
      <c r="I108" s="42" t="s">
        <v>76</v>
      </c>
    </row>
    <row r="109" spans="1:9" ht="12.75">
      <c r="A109" s="87"/>
      <c r="B109" s="99"/>
      <c r="C109" s="58">
        <v>2020</v>
      </c>
      <c r="D109" s="87">
        <v>949.2</v>
      </c>
      <c r="E109" s="87"/>
      <c r="F109" s="87"/>
      <c r="G109" s="129"/>
      <c r="H109" s="129">
        <v>949.2</v>
      </c>
      <c r="I109" s="57" t="s">
        <v>76</v>
      </c>
    </row>
    <row r="110" spans="1:9" ht="25.5">
      <c r="A110" s="145" t="s">
        <v>465</v>
      </c>
      <c r="B110" s="91" t="s">
        <v>77</v>
      </c>
      <c r="C110" s="35" t="s">
        <v>84</v>
      </c>
      <c r="D110" s="110">
        <f>D111+D112</f>
        <v>1932.8</v>
      </c>
      <c r="E110" s="110"/>
      <c r="F110" s="110"/>
      <c r="G110" s="121"/>
      <c r="H110" s="121">
        <f>H111+H112</f>
        <v>1932.8</v>
      </c>
      <c r="I110" s="144"/>
    </row>
    <row r="111" spans="3:9" ht="12.75">
      <c r="C111" s="38">
        <v>2016</v>
      </c>
      <c r="D111" s="86">
        <v>944.9</v>
      </c>
      <c r="E111" s="86"/>
      <c r="F111" s="86"/>
      <c r="G111" s="128"/>
      <c r="H111" s="128">
        <v>944.9</v>
      </c>
      <c r="I111" s="42" t="s">
        <v>78</v>
      </c>
    </row>
    <row r="112" spans="1:9" ht="12.75">
      <c r="A112" s="87"/>
      <c r="B112" s="99"/>
      <c r="C112" s="58">
        <v>2017</v>
      </c>
      <c r="D112" s="87">
        <v>987.9</v>
      </c>
      <c r="E112" s="87"/>
      <c r="F112" s="87"/>
      <c r="G112" s="129"/>
      <c r="H112" s="129">
        <v>987.9</v>
      </c>
      <c r="I112" s="57" t="s">
        <v>50</v>
      </c>
    </row>
    <row r="113" spans="1:9" ht="25.5">
      <c r="A113" s="145" t="s">
        <v>466</v>
      </c>
      <c r="B113" s="91" t="s">
        <v>79</v>
      </c>
      <c r="C113" s="35" t="s">
        <v>84</v>
      </c>
      <c r="D113" s="110">
        <f>D114+D115</f>
        <v>2147.5</v>
      </c>
      <c r="E113" s="110"/>
      <c r="F113" s="110"/>
      <c r="G113" s="121"/>
      <c r="H113" s="121">
        <f>H114+H115</f>
        <v>2147.5</v>
      </c>
      <c r="I113" s="144"/>
    </row>
    <row r="114" spans="3:9" ht="12.75">
      <c r="C114" s="38">
        <v>2019</v>
      </c>
      <c r="D114" s="86">
        <v>1073.8</v>
      </c>
      <c r="E114" s="86"/>
      <c r="F114" s="86"/>
      <c r="G114" s="128"/>
      <c r="H114" s="128">
        <v>1073.8</v>
      </c>
      <c r="I114" s="42" t="s">
        <v>80</v>
      </c>
    </row>
    <row r="115" spans="1:9" ht="12.75">
      <c r="A115" s="87"/>
      <c r="B115" s="99"/>
      <c r="C115" s="58">
        <v>2020</v>
      </c>
      <c r="D115" s="87">
        <v>1073.7</v>
      </c>
      <c r="E115" s="87"/>
      <c r="F115" s="87"/>
      <c r="G115" s="129"/>
      <c r="H115" s="129">
        <v>1073.7</v>
      </c>
      <c r="I115" s="57" t="s">
        <v>80</v>
      </c>
    </row>
    <row r="116" spans="4:8" ht="12.75">
      <c r="D116" s="86"/>
      <c r="E116" s="86"/>
      <c r="F116" s="86"/>
      <c r="G116" s="128"/>
      <c r="H116" s="128"/>
    </row>
    <row r="117" spans="1:8" ht="12.75">
      <c r="A117" s="156">
        <v>2</v>
      </c>
      <c r="B117" s="98" t="s">
        <v>83</v>
      </c>
      <c r="C117" s="38" t="s">
        <v>84</v>
      </c>
      <c r="D117" s="86">
        <f>D118+D119+D120+D121+D122+D123+D124+D125+D126+D127</f>
        <v>3584</v>
      </c>
      <c r="E117" s="86">
        <f>E118+E119+E120+E121+E122+E123+E124+E125+E126+E127</f>
        <v>359</v>
      </c>
      <c r="F117" s="86">
        <f>F118+F119+F120+F121+F122+F123+F124+F125+F126+F127</f>
        <v>0</v>
      </c>
      <c r="G117" s="86">
        <f>G118+G119+G120+G121+G122+G123+G124+G125+G126+G127</f>
        <v>0</v>
      </c>
      <c r="H117" s="86">
        <f>H118+H119+H120+H121+H122+H123+H124+H125+H126+H127</f>
        <v>3225</v>
      </c>
    </row>
    <row r="118" spans="3:8" ht="12.75">
      <c r="C118" s="38">
        <v>2011</v>
      </c>
      <c r="D118" s="86">
        <f>D129+D137+D140+D146+D157+D174+D186+D226+D232+D242+D253+D265+D273</f>
        <v>312.69999999999993</v>
      </c>
      <c r="E118" s="86">
        <f>E129+E137+E140+E146+E157+E174+E186+E226+E232+E242+E253+E265+E273</f>
        <v>24</v>
      </c>
      <c r="F118" s="86">
        <f>F129+F137+F140+F146+F157+F174+F186+F226+F232+F242+F253+F265+F273</f>
        <v>0</v>
      </c>
      <c r="G118" s="86">
        <f>G129+G137+G140+G146+G157+G174+G186+G226+G232+G242+G253+G265+G273</f>
        <v>0</v>
      </c>
      <c r="H118" s="86">
        <f>H129+H137+H140+H146+H157+H174+H186+H226+H232+H242+H253+H265+H273</f>
        <v>288.7</v>
      </c>
    </row>
    <row r="119" spans="3:8" ht="12.75">
      <c r="C119" s="38">
        <v>2012</v>
      </c>
      <c r="D119" s="86">
        <f>D130+D138+D141+D147+D158+D175+D187+D228+D233+D243+D254+D266+D274+D191</f>
        <v>282.8</v>
      </c>
      <c r="E119" s="86">
        <f>E130+E138+E141+E147+E158+E175+E187+E228+E233+E243+E254+E266+E274+E191</f>
        <v>26</v>
      </c>
      <c r="F119" s="86">
        <f>F130+F138+F141+F147+F158+F175+F187+F228+F233+F243+F254+F266+F274+F191</f>
        <v>0</v>
      </c>
      <c r="G119" s="86">
        <f>G130+G138+G141+G147+G158+G175+G187+G228+G233+G243+G254+G266+G274+G191</f>
        <v>0</v>
      </c>
      <c r="H119" s="86">
        <f>H130+H138+H141+H147+H158+H175+H187+H228+H233+H243+H254+H266+H274+H191</f>
        <v>256.79999999999995</v>
      </c>
    </row>
    <row r="120" spans="3:8" ht="12.75">
      <c r="C120" s="38">
        <v>2013</v>
      </c>
      <c r="D120" s="86">
        <f>D131+D142+D148+D159+D176+D188+D197+D234+D244+D255+D267+D275+D192</f>
        <v>649.6</v>
      </c>
      <c r="E120" s="86">
        <f>E131+E142+E148+E159+E176+E188+E197+E234+E244+E255+E267+E275+E192</f>
        <v>28</v>
      </c>
      <c r="F120" s="86">
        <f>F131+F142+F148+F159+F176+F188+F197+F234+F244+F255+F267+F275+F192</f>
        <v>0</v>
      </c>
      <c r="G120" s="86">
        <f>G131+G142+G148+G159+G176+G188+G197+G234+G244+G255+G267+G275+G192</f>
        <v>0</v>
      </c>
      <c r="H120" s="86">
        <f>H131+H142+H148+H159+H176+H188+H197+H234+H244+H255+H267+H275+H192</f>
        <v>621.6</v>
      </c>
    </row>
    <row r="121" spans="3:8" ht="12.75">
      <c r="C121" s="38">
        <v>2014</v>
      </c>
      <c r="D121" s="86">
        <f>D132+D143+D149+D160+D177+D189+D198+D218+D229+D235+D245+D256+D268+D276+D193</f>
        <v>451.49999999999994</v>
      </c>
      <c r="E121" s="86">
        <f>E132+E143+E149+E160+E177+E189+E198+E218+E229+E235+E245+E256+E268+E276+E193</f>
        <v>31</v>
      </c>
      <c r="F121" s="86">
        <f>F132+F143+F149+F160+F177+F189+F198+F218+F229+F235+F245+F256+F268+F276+F193</f>
        <v>0</v>
      </c>
      <c r="G121" s="86">
        <f>G132+G143+G149+G160+G177+G189+G198+G218+G229+G235+G245+G256+G268+G276+G193</f>
        <v>0</v>
      </c>
      <c r="H121" s="86">
        <f>H132+H143+H149+H160+H177+H189+H198+H218+H229+H235+H245+H256+H268+H276+H193</f>
        <v>420.49999999999994</v>
      </c>
    </row>
    <row r="122" spans="3:8" ht="12.75">
      <c r="C122" s="38">
        <v>2015</v>
      </c>
      <c r="D122" s="86">
        <f>D133+D150+D161+D178+D199+D219+D236+D246+D257+D269+D277+D194</f>
        <v>348.2</v>
      </c>
      <c r="E122" s="86">
        <f>E133+E150+E161+E178+E199+E219+E236+E246+E257+E269+E277+E194</f>
        <v>34</v>
      </c>
      <c r="F122" s="86">
        <f>F133+F150+F161+F178+F199+F219+F236+F246+F257+F269+F277+F194</f>
        <v>0</v>
      </c>
      <c r="G122" s="86">
        <f>G133+G150+G161+G178+G199+G219+G236+G246+G257+G269+G277+G194</f>
        <v>0</v>
      </c>
      <c r="H122" s="86">
        <f>H133+H150+H161+H178+H199+H219+H236+H246+H257+H269+H277+H194</f>
        <v>314.2</v>
      </c>
    </row>
    <row r="123" spans="3:8" ht="12.75">
      <c r="C123" s="38">
        <v>2016</v>
      </c>
      <c r="D123" s="86">
        <f>D134+D151+D162+D179+D201+D206+D212+D220+D237+D247+D258+D270+D278+D168+D195</f>
        <v>386.1</v>
      </c>
      <c r="E123" s="86">
        <f>E134+E151+E162+E179+E201+E206+E212+E220+E237+E247+E258+E270+E278+E168+E195</f>
        <v>37</v>
      </c>
      <c r="F123" s="86">
        <f>F134+F151+F162+F179+F201+F206+F212+F220+F237+F247+F258+F270+F278+F168+F195</f>
        <v>0</v>
      </c>
      <c r="G123" s="86">
        <f>G134+G151+G162+G179+G201+G206+G212+G220+G237+G247+G258+G270+G278+G168+G195</f>
        <v>0</v>
      </c>
      <c r="H123" s="86">
        <f>H134+H151+H162+H179+H201+H206+H212+H220+H237+H247+H258+H270+H278+H168+H195</f>
        <v>349.1</v>
      </c>
    </row>
    <row r="124" spans="3:8" ht="12.75">
      <c r="C124" s="38">
        <v>2017</v>
      </c>
      <c r="D124" s="86">
        <f>D135+D152+D163+D180+D202+D207+D213+D221+D238+D248+D259+D271+D279+D169</f>
        <v>264.1</v>
      </c>
      <c r="E124" s="86">
        <f>E135+E152+E163+E180+E202+E207+E213+E221+E238+E248+E259+E271+E279+E169</f>
        <v>40</v>
      </c>
      <c r="F124" s="86">
        <f>F135+F152+F163+F180+F202+F207+F213+F221+F238+F248+F259+F271+F279+F169</f>
        <v>0</v>
      </c>
      <c r="G124" s="86">
        <f>G135+G152+G163+G180+G202+G207+G213+G221+G238+G248+G259+G271+G279+G169</f>
        <v>0</v>
      </c>
      <c r="H124" s="86">
        <f>H135+H152+H163+H180+H202+H207+H213+H221+H238+H248+H259+H271+H279+H169</f>
        <v>224.1</v>
      </c>
    </row>
    <row r="125" spans="3:8" ht="12.75">
      <c r="C125" s="38">
        <v>2018</v>
      </c>
      <c r="D125" s="86">
        <f>D153+D164+D181+D194+D208+D203+D214+D239+D249+D260+D222+D170</f>
        <v>353</v>
      </c>
      <c r="E125" s="86">
        <f>E153+E164+E181+E194+E208+E203+E214+E239+E249+E260+E222+E170</f>
        <v>43</v>
      </c>
      <c r="F125" s="86">
        <f>F153+F164+F181+F194+F208+F203+F214+F239+F249+F260+F222+F170</f>
        <v>0</v>
      </c>
      <c r="G125" s="86">
        <f>G153+G164+G181+G194+G208+G203+G214+G239+G249+G260+G222+G170</f>
        <v>0</v>
      </c>
      <c r="H125" s="86">
        <f>H153+H164+H181+H194+H208+H203+H214+H239+H249+H260+H222+H170</f>
        <v>310</v>
      </c>
    </row>
    <row r="126" spans="3:8" ht="12.75">
      <c r="C126" s="38">
        <v>2019</v>
      </c>
      <c r="D126" s="86">
        <f>D154+D165+D182+D209+D215+D223+D240+D250+D261+D204+D165+D171</f>
        <v>282</v>
      </c>
      <c r="E126" s="86">
        <f>E154+E165+E182+E209+E215+E223+E240+E250+E261+E204+E165+E171</f>
        <v>46</v>
      </c>
      <c r="F126" s="86">
        <f>F154+F165+F182+F209+F215+F223+F240+F250+F261+F204+F165+F171</f>
        <v>0</v>
      </c>
      <c r="G126" s="86">
        <f>G154+G165+G182+G209+G215+G223+G240+G250+G261+G204+G165+G171</f>
        <v>0</v>
      </c>
      <c r="H126" s="86">
        <f>H154+H165+H182+H209+H215+H223+H240+H250+H261+H204+H165+H171</f>
        <v>236</v>
      </c>
    </row>
    <row r="127" spans="1:9" ht="12.75">
      <c r="A127" s="87"/>
      <c r="B127" s="99"/>
      <c r="C127" s="58">
        <v>2020</v>
      </c>
      <c r="D127" s="87">
        <f>D155+D166+D183+D210+D216+D224+D251+D262+D172</f>
        <v>254</v>
      </c>
      <c r="E127" s="87">
        <f>E155+E166+E183+E210+E216+E224+E251+E262+E172</f>
        <v>50</v>
      </c>
      <c r="F127" s="87">
        <f>F155+F166+F183+F210+F216+F224+F251+F262+F172</f>
        <v>0</v>
      </c>
      <c r="G127" s="87">
        <f>G155+G166+G183+G210+G216+G224+G251+G262+G172</f>
        <v>0</v>
      </c>
      <c r="H127" s="87">
        <f>H155+H166+H183+H210+H216+H224+H251+H262+H172</f>
        <v>204</v>
      </c>
      <c r="I127" s="57"/>
    </row>
    <row r="128" spans="1:9" ht="74.25" customHeight="1">
      <c r="A128" s="226" t="s">
        <v>312</v>
      </c>
      <c r="B128" s="91" t="s">
        <v>470</v>
      </c>
      <c r="C128" s="35" t="s">
        <v>84</v>
      </c>
      <c r="D128" s="110">
        <f>D129+D130+D131+D132+D133+D134+D135</f>
        <v>285.4</v>
      </c>
      <c r="E128" s="110"/>
      <c r="F128" s="110"/>
      <c r="G128" s="121"/>
      <c r="H128" s="121">
        <f>H129+H130+H131+H132+H133+H134+H135</f>
        <v>285.4</v>
      </c>
      <c r="I128" s="144" t="s">
        <v>86</v>
      </c>
    </row>
    <row r="129" spans="1:8" ht="12.75">
      <c r="A129" s="85"/>
      <c r="C129" s="38">
        <v>2011</v>
      </c>
      <c r="D129" s="86">
        <v>37.4</v>
      </c>
      <c r="E129" s="86"/>
      <c r="F129" s="86"/>
      <c r="G129" s="128"/>
      <c r="H129" s="128">
        <v>37.4</v>
      </c>
    </row>
    <row r="130" spans="1:8" ht="12.75">
      <c r="A130" s="85"/>
      <c r="C130" s="38">
        <v>2012</v>
      </c>
      <c r="D130" s="86">
        <v>44</v>
      </c>
      <c r="E130" s="86"/>
      <c r="F130" s="86"/>
      <c r="G130" s="128"/>
      <c r="H130" s="128">
        <v>44</v>
      </c>
    </row>
    <row r="131" spans="1:8" ht="12.75">
      <c r="A131" s="85"/>
      <c r="C131" s="38">
        <v>2013</v>
      </c>
      <c r="D131" s="86">
        <v>82</v>
      </c>
      <c r="E131" s="86"/>
      <c r="F131" s="86"/>
      <c r="G131" s="128"/>
      <c r="H131" s="128">
        <v>82</v>
      </c>
    </row>
    <row r="132" spans="1:8" ht="12.75">
      <c r="A132" s="85"/>
      <c r="C132" s="38">
        <v>2014</v>
      </c>
      <c r="D132" s="86">
        <v>42</v>
      </c>
      <c r="E132" s="86"/>
      <c r="F132" s="86"/>
      <c r="G132" s="128"/>
      <c r="H132" s="128">
        <v>42</v>
      </c>
    </row>
    <row r="133" spans="1:8" ht="12.75">
      <c r="A133" s="85"/>
      <c r="C133" s="38">
        <v>2015</v>
      </c>
      <c r="D133" s="86">
        <v>30</v>
      </c>
      <c r="E133" s="86"/>
      <c r="F133" s="86"/>
      <c r="G133" s="128"/>
      <c r="H133" s="128">
        <v>30</v>
      </c>
    </row>
    <row r="134" spans="1:8" ht="12.75">
      <c r="A134" s="85"/>
      <c r="C134" s="38">
        <v>2016</v>
      </c>
      <c r="D134" s="86">
        <v>30</v>
      </c>
      <c r="E134" s="86"/>
      <c r="F134" s="86"/>
      <c r="G134" s="128"/>
      <c r="H134" s="128">
        <v>30</v>
      </c>
    </row>
    <row r="135" spans="1:9" ht="12.75">
      <c r="A135" s="222"/>
      <c r="B135" s="99"/>
      <c r="C135" s="58">
        <v>2017</v>
      </c>
      <c r="D135" s="87">
        <v>20</v>
      </c>
      <c r="E135" s="87"/>
      <c r="F135" s="87"/>
      <c r="G135" s="129"/>
      <c r="H135" s="129">
        <v>20</v>
      </c>
      <c r="I135" s="57"/>
    </row>
    <row r="136" spans="1:9" ht="76.5">
      <c r="A136" s="226" t="s">
        <v>313</v>
      </c>
      <c r="B136" s="91" t="s">
        <v>409</v>
      </c>
      <c r="C136" s="35" t="s">
        <v>84</v>
      </c>
      <c r="D136" s="110">
        <f>D137+D138</f>
        <v>4</v>
      </c>
      <c r="E136" s="110"/>
      <c r="F136" s="110"/>
      <c r="G136" s="121"/>
      <c r="H136" s="121">
        <f>H137+H138</f>
        <v>4</v>
      </c>
      <c r="I136" s="144" t="s">
        <v>105</v>
      </c>
    </row>
    <row r="137" spans="1:8" ht="12.75">
      <c r="A137" s="85"/>
      <c r="C137" s="38">
        <v>2011</v>
      </c>
      <c r="D137" s="86">
        <v>2</v>
      </c>
      <c r="E137" s="86"/>
      <c r="F137" s="86"/>
      <c r="G137" s="128"/>
      <c r="H137" s="128">
        <v>2</v>
      </c>
    </row>
    <row r="138" spans="1:9" ht="12.75">
      <c r="A138" s="222"/>
      <c r="B138" s="99"/>
      <c r="C138" s="58">
        <v>2012</v>
      </c>
      <c r="D138" s="87">
        <v>2</v>
      </c>
      <c r="E138" s="87"/>
      <c r="F138" s="87"/>
      <c r="G138" s="129"/>
      <c r="H138" s="129">
        <v>2</v>
      </c>
      <c r="I138" s="57"/>
    </row>
    <row r="139" spans="1:9" ht="51">
      <c r="A139" s="226" t="s">
        <v>314</v>
      </c>
      <c r="B139" s="91" t="s">
        <v>88</v>
      </c>
      <c r="C139" s="35" t="s">
        <v>84</v>
      </c>
      <c r="D139" s="110">
        <f>D140+D141+D142+D143+D144</f>
        <v>60</v>
      </c>
      <c r="E139" s="110"/>
      <c r="F139" s="110"/>
      <c r="G139" s="121"/>
      <c r="H139" s="110">
        <f>H140+H141+H142+H143+H144</f>
        <v>60</v>
      </c>
      <c r="I139" s="144" t="s">
        <v>103</v>
      </c>
    </row>
    <row r="140" spans="1:8" ht="12.75">
      <c r="A140" s="85"/>
      <c r="C140" s="38">
        <v>2011</v>
      </c>
      <c r="D140" s="86">
        <v>5</v>
      </c>
      <c r="E140" s="86"/>
      <c r="F140" s="86"/>
      <c r="G140" s="128"/>
      <c r="H140" s="86">
        <v>5</v>
      </c>
    </row>
    <row r="141" spans="1:8" ht="12.75">
      <c r="A141" s="85"/>
      <c r="C141" s="38">
        <v>2012</v>
      </c>
      <c r="D141" s="86">
        <v>10</v>
      </c>
      <c r="E141" s="86"/>
      <c r="F141" s="86"/>
      <c r="G141" s="128"/>
      <c r="H141" s="86">
        <v>10</v>
      </c>
    </row>
    <row r="142" spans="1:8" ht="12.75">
      <c r="A142" s="85"/>
      <c r="C142" s="38">
        <v>2013</v>
      </c>
      <c r="D142" s="86">
        <v>20</v>
      </c>
      <c r="E142" s="86"/>
      <c r="F142" s="86"/>
      <c r="G142" s="128"/>
      <c r="H142" s="86">
        <v>20</v>
      </c>
    </row>
    <row r="143" spans="1:8" ht="12.75">
      <c r="A143" s="85"/>
      <c r="B143" s="146"/>
      <c r="C143" s="235">
        <v>2014</v>
      </c>
      <c r="D143" s="233">
        <v>20</v>
      </c>
      <c r="E143" s="233"/>
      <c r="F143" s="233"/>
      <c r="G143" s="233"/>
      <c r="H143" s="233">
        <v>20</v>
      </c>
    </row>
    <row r="144" spans="1:9" ht="12.75">
      <c r="A144" s="222"/>
      <c r="B144" s="240"/>
      <c r="C144" s="241">
        <v>2015</v>
      </c>
      <c r="D144" s="241">
        <v>5</v>
      </c>
      <c r="E144" s="241"/>
      <c r="F144" s="241"/>
      <c r="G144" s="241"/>
      <c r="H144" s="241">
        <v>5</v>
      </c>
      <c r="I144" s="57"/>
    </row>
    <row r="145" spans="1:9" ht="51">
      <c r="A145" s="226" t="s">
        <v>315</v>
      </c>
      <c r="B145" s="91" t="s">
        <v>91</v>
      </c>
      <c r="C145" s="35" t="s">
        <v>84</v>
      </c>
      <c r="D145" s="110">
        <f>D146+D147+D148+D149+D150+D151+D152+D153+D154+D155</f>
        <v>730</v>
      </c>
      <c r="E145" s="110"/>
      <c r="F145" s="110"/>
      <c r="G145" s="121"/>
      <c r="H145" s="121">
        <f>H146+H147+H148+H149+H150+H151+H152+H153+H154+H155</f>
        <v>730</v>
      </c>
      <c r="I145" s="144" t="s">
        <v>105</v>
      </c>
    </row>
    <row r="146" spans="1:8" ht="12.75">
      <c r="A146" s="85"/>
      <c r="C146" s="38">
        <v>2011</v>
      </c>
      <c r="D146" s="86">
        <v>19</v>
      </c>
      <c r="E146" s="86"/>
      <c r="F146" s="86"/>
      <c r="G146" s="128"/>
      <c r="H146" s="128">
        <v>19</v>
      </c>
    </row>
    <row r="147" spans="1:8" ht="12.75">
      <c r="A147" s="85"/>
      <c r="C147" s="38">
        <v>2012</v>
      </c>
      <c r="D147" s="86">
        <v>20</v>
      </c>
      <c r="E147" s="86"/>
      <c r="F147" s="86"/>
      <c r="G147" s="128"/>
      <c r="H147" s="128">
        <v>20</v>
      </c>
    </row>
    <row r="148" spans="1:8" ht="12.75">
      <c r="A148" s="85"/>
      <c r="C148" s="38">
        <v>2013</v>
      </c>
      <c r="D148" s="86">
        <v>21</v>
      </c>
      <c r="E148" s="86"/>
      <c r="F148" s="86"/>
      <c r="G148" s="128"/>
      <c r="H148" s="128">
        <v>21</v>
      </c>
    </row>
    <row r="149" spans="1:8" ht="12.75">
      <c r="A149" s="85"/>
      <c r="C149" s="38">
        <v>2014</v>
      </c>
      <c r="D149" s="86">
        <v>100</v>
      </c>
      <c r="E149" s="86"/>
      <c r="F149" s="86"/>
      <c r="G149" s="128"/>
      <c r="H149" s="128">
        <v>100</v>
      </c>
    </row>
    <row r="150" spans="1:8" ht="12.75">
      <c r="A150" s="85"/>
      <c r="C150" s="38">
        <v>2015</v>
      </c>
      <c r="D150" s="86">
        <v>70</v>
      </c>
      <c r="E150" s="86"/>
      <c r="F150" s="86"/>
      <c r="G150" s="128"/>
      <c r="H150" s="128">
        <v>70</v>
      </c>
    </row>
    <row r="151" spans="1:8" ht="12.75">
      <c r="A151" s="85"/>
      <c r="C151" s="38">
        <v>2016</v>
      </c>
      <c r="D151" s="86">
        <v>100</v>
      </c>
      <c r="E151" s="86"/>
      <c r="F151" s="86"/>
      <c r="G151" s="128"/>
      <c r="H151" s="128">
        <v>100</v>
      </c>
    </row>
    <row r="152" spans="1:8" ht="12.75">
      <c r="A152" s="85"/>
      <c r="C152" s="38">
        <v>2017</v>
      </c>
      <c r="D152" s="86">
        <v>100</v>
      </c>
      <c r="E152" s="86"/>
      <c r="F152" s="86"/>
      <c r="G152" s="128"/>
      <c r="H152" s="128">
        <v>100</v>
      </c>
    </row>
    <row r="153" spans="1:8" ht="12.75">
      <c r="A153" s="85"/>
      <c r="C153" s="38">
        <v>2018</v>
      </c>
      <c r="D153" s="86">
        <v>100</v>
      </c>
      <c r="E153" s="86"/>
      <c r="F153" s="86"/>
      <c r="G153" s="128"/>
      <c r="H153" s="128">
        <v>100</v>
      </c>
    </row>
    <row r="154" spans="1:8" ht="12.75">
      <c r="A154" s="85"/>
      <c r="C154" s="38">
        <v>2019</v>
      </c>
      <c r="D154" s="86">
        <v>100</v>
      </c>
      <c r="E154" s="86"/>
      <c r="F154" s="86"/>
      <c r="G154" s="128"/>
      <c r="H154" s="128">
        <v>100</v>
      </c>
    </row>
    <row r="155" spans="1:9" ht="12.75">
      <c r="A155" s="222"/>
      <c r="B155" s="99"/>
      <c r="C155" s="58">
        <v>2020</v>
      </c>
      <c r="D155" s="87">
        <v>100</v>
      </c>
      <c r="E155" s="87"/>
      <c r="F155" s="87"/>
      <c r="G155" s="129"/>
      <c r="H155" s="129">
        <v>100</v>
      </c>
      <c r="I155" s="57"/>
    </row>
    <row r="156" spans="1:9" ht="63.75">
      <c r="A156" s="226" t="s">
        <v>316</v>
      </c>
      <c r="B156" s="91" t="s">
        <v>520</v>
      </c>
      <c r="C156" s="35" t="s">
        <v>84</v>
      </c>
      <c r="D156" s="110">
        <f>D157+D158+D159+D160+D161+D162+D163+D164+D165+D166</f>
        <v>110</v>
      </c>
      <c r="E156" s="110"/>
      <c r="F156" s="110"/>
      <c r="G156" s="121"/>
      <c r="H156" s="121">
        <f>H157+H158+H159+H160+H161+H162+H163+H164+H165+H166</f>
        <v>110</v>
      </c>
      <c r="I156" s="144" t="s">
        <v>108</v>
      </c>
    </row>
    <row r="157" spans="1:8" ht="12.75">
      <c r="A157" s="85"/>
      <c r="C157" s="38">
        <v>2011</v>
      </c>
      <c r="D157" s="86">
        <v>5</v>
      </c>
      <c r="E157" s="86"/>
      <c r="F157" s="86"/>
      <c r="G157" s="128"/>
      <c r="H157" s="128">
        <v>5</v>
      </c>
    </row>
    <row r="158" spans="1:8" ht="12.75">
      <c r="A158" s="85"/>
      <c r="C158" s="38">
        <v>2012</v>
      </c>
      <c r="D158" s="86">
        <v>5</v>
      </c>
      <c r="E158" s="86"/>
      <c r="F158" s="86"/>
      <c r="G158" s="128"/>
      <c r="H158" s="128">
        <v>5</v>
      </c>
    </row>
    <row r="159" spans="1:8" ht="12.75">
      <c r="A159" s="85"/>
      <c r="C159" s="38">
        <v>2013</v>
      </c>
      <c r="D159" s="86">
        <v>10</v>
      </c>
      <c r="E159" s="86"/>
      <c r="F159" s="86"/>
      <c r="G159" s="128"/>
      <c r="H159" s="128">
        <v>10</v>
      </c>
    </row>
    <row r="160" spans="1:8" ht="12.75">
      <c r="A160" s="85"/>
      <c r="C160" s="38">
        <v>2014</v>
      </c>
      <c r="D160" s="86">
        <v>10</v>
      </c>
      <c r="E160" s="86"/>
      <c r="F160" s="86"/>
      <c r="G160" s="128"/>
      <c r="H160" s="128">
        <v>10</v>
      </c>
    </row>
    <row r="161" spans="1:8" ht="12.75">
      <c r="A161" s="85"/>
      <c r="C161" s="38">
        <v>2015</v>
      </c>
      <c r="D161" s="86">
        <v>10</v>
      </c>
      <c r="E161" s="86"/>
      <c r="F161" s="86"/>
      <c r="G161" s="128"/>
      <c r="H161" s="128">
        <v>10</v>
      </c>
    </row>
    <row r="162" spans="1:8" ht="12.75">
      <c r="A162" s="85"/>
      <c r="C162" s="38">
        <v>2016</v>
      </c>
      <c r="D162" s="86">
        <v>10</v>
      </c>
      <c r="E162" s="86"/>
      <c r="F162" s="86"/>
      <c r="G162" s="128"/>
      <c r="H162" s="128">
        <v>10</v>
      </c>
    </row>
    <row r="163" spans="1:8" ht="12.75">
      <c r="A163" s="85"/>
      <c r="C163" s="38">
        <v>2017</v>
      </c>
      <c r="D163" s="86">
        <v>10</v>
      </c>
      <c r="E163" s="86"/>
      <c r="F163" s="86"/>
      <c r="G163" s="128"/>
      <c r="H163" s="128">
        <v>10</v>
      </c>
    </row>
    <row r="164" spans="1:8" ht="12.75">
      <c r="A164" s="85"/>
      <c r="C164" s="38">
        <v>2018</v>
      </c>
      <c r="D164" s="86">
        <v>10</v>
      </c>
      <c r="E164" s="86"/>
      <c r="F164" s="86"/>
      <c r="G164" s="128"/>
      <c r="H164" s="128">
        <v>10</v>
      </c>
    </row>
    <row r="165" spans="1:8" ht="12.75">
      <c r="A165" s="85"/>
      <c r="C165" s="38">
        <v>2019</v>
      </c>
      <c r="D165" s="86">
        <v>20</v>
      </c>
      <c r="E165" s="86"/>
      <c r="F165" s="86"/>
      <c r="G165" s="128"/>
      <c r="H165" s="128">
        <v>20</v>
      </c>
    </row>
    <row r="166" spans="1:8" ht="12.75">
      <c r="A166" s="85"/>
      <c r="C166" s="38">
        <v>2020</v>
      </c>
      <c r="D166" s="86">
        <v>20</v>
      </c>
      <c r="E166" s="86"/>
      <c r="F166" s="86"/>
      <c r="G166" s="128"/>
      <c r="H166" s="128">
        <v>20</v>
      </c>
    </row>
    <row r="167" spans="1:9" ht="25.5">
      <c r="A167" s="226" t="s">
        <v>317</v>
      </c>
      <c r="B167" s="144" t="s">
        <v>521</v>
      </c>
      <c r="C167" s="35" t="s">
        <v>84</v>
      </c>
      <c r="D167" s="110">
        <f>D168+D169+D170+D171+D172</f>
        <v>60</v>
      </c>
      <c r="E167" s="110"/>
      <c r="F167" s="110"/>
      <c r="G167" s="110"/>
      <c r="H167" s="110">
        <f>H168+H169+H170+H171+H172</f>
        <v>60</v>
      </c>
      <c r="I167" s="144" t="s">
        <v>471</v>
      </c>
    </row>
    <row r="168" spans="1:8" ht="12.75">
      <c r="A168" s="85"/>
      <c r="B168" s="42"/>
      <c r="C168" s="38">
        <v>2016</v>
      </c>
      <c r="D168" s="86">
        <v>10</v>
      </c>
      <c r="E168" s="86"/>
      <c r="F168" s="86"/>
      <c r="G168" s="86"/>
      <c r="H168" s="86">
        <v>10</v>
      </c>
    </row>
    <row r="169" spans="1:8" ht="12.75">
      <c r="A169" s="85"/>
      <c r="B169" s="42"/>
      <c r="C169" s="38">
        <v>2017</v>
      </c>
      <c r="D169" s="86">
        <v>10</v>
      </c>
      <c r="E169" s="86"/>
      <c r="F169" s="86"/>
      <c r="G169" s="86"/>
      <c r="H169" s="86">
        <v>10</v>
      </c>
    </row>
    <row r="170" spans="1:8" ht="12.75">
      <c r="A170" s="85"/>
      <c r="B170" s="42"/>
      <c r="C170" s="38">
        <v>2018</v>
      </c>
      <c r="D170" s="86">
        <v>10</v>
      </c>
      <c r="E170" s="86"/>
      <c r="F170" s="86"/>
      <c r="G170" s="86"/>
      <c r="H170" s="86">
        <v>10</v>
      </c>
    </row>
    <row r="171" spans="1:8" ht="12.75">
      <c r="A171" s="85"/>
      <c r="B171" s="42"/>
      <c r="C171" s="38">
        <v>2019</v>
      </c>
      <c r="D171" s="86">
        <v>15</v>
      </c>
      <c r="E171" s="86"/>
      <c r="F171" s="86"/>
      <c r="G171" s="86"/>
      <c r="H171" s="86">
        <v>15</v>
      </c>
    </row>
    <row r="172" spans="1:9" ht="12.75">
      <c r="A172" s="222"/>
      <c r="B172" s="57"/>
      <c r="C172" s="58">
        <v>2020</v>
      </c>
      <c r="D172" s="87">
        <v>15</v>
      </c>
      <c r="E172" s="87"/>
      <c r="F172" s="87"/>
      <c r="G172" s="87"/>
      <c r="H172" s="87">
        <v>15</v>
      </c>
      <c r="I172" s="57"/>
    </row>
    <row r="173" spans="1:9" ht="63.75">
      <c r="A173" s="86" t="s">
        <v>318</v>
      </c>
      <c r="B173" s="98" t="s">
        <v>94</v>
      </c>
      <c r="C173" s="36" t="s">
        <v>84</v>
      </c>
      <c r="D173" s="116">
        <f>D174+D175+D176+D177+D178+D179+D180+D181+D182+D183</f>
        <v>20</v>
      </c>
      <c r="E173" s="116"/>
      <c r="F173" s="116"/>
      <c r="G173" s="130"/>
      <c r="H173" s="130">
        <f>H174+H175+H176+H177+H178+H179+H180+H181+H182+H183</f>
        <v>20</v>
      </c>
      <c r="I173" s="42" t="s">
        <v>110</v>
      </c>
    </row>
    <row r="174" spans="3:8" ht="12.75">
      <c r="C174" s="38">
        <v>2011</v>
      </c>
      <c r="D174" s="86">
        <v>2</v>
      </c>
      <c r="E174" s="86"/>
      <c r="F174" s="86"/>
      <c r="G174" s="128"/>
      <c r="H174" s="128">
        <v>2</v>
      </c>
    </row>
    <row r="175" spans="3:8" ht="12.75">
      <c r="C175" s="38">
        <v>2012</v>
      </c>
      <c r="D175" s="86">
        <v>2</v>
      </c>
      <c r="E175" s="86"/>
      <c r="F175" s="86"/>
      <c r="G175" s="128"/>
      <c r="H175" s="128">
        <v>2</v>
      </c>
    </row>
    <row r="176" spans="3:8" ht="12.75">
      <c r="C176" s="38">
        <v>2013</v>
      </c>
      <c r="D176" s="86">
        <v>2</v>
      </c>
      <c r="E176" s="86"/>
      <c r="F176" s="86"/>
      <c r="G176" s="128"/>
      <c r="H176" s="128">
        <v>2</v>
      </c>
    </row>
    <row r="177" spans="3:8" ht="12.75">
      <c r="C177" s="38">
        <v>2014</v>
      </c>
      <c r="D177" s="86">
        <v>2</v>
      </c>
      <c r="E177" s="86"/>
      <c r="F177" s="86"/>
      <c r="G177" s="128"/>
      <c r="H177" s="128">
        <v>2</v>
      </c>
    </row>
    <row r="178" spans="3:8" ht="12.75">
      <c r="C178" s="38">
        <v>2015</v>
      </c>
      <c r="D178" s="86">
        <v>2</v>
      </c>
      <c r="E178" s="86"/>
      <c r="F178" s="86"/>
      <c r="G178" s="128"/>
      <c r="H178" s="128">
        <v>2</v>
      </c>
    </row>
    <row r="179" spans="3:8" ht="12.75">
      <c r="C179" s="38">
        <v>2016</v>
      </c>
      <c r="D179" s="86">
        <v>2</v>
      </c>
      <c r="E179" s="86"/>
      <c r="F179" s="86"/>
      <c r="G179" s="128"/>
      <c r="H179" s="128">
        <v>2</v>
      </c>
    </row>
    <row r="180" spans="3:8" ht="12.75">
      <c r="C180" s="38">
        <v>2017</v>
      </c>
      <c r="D180" s="86">
        <v>2</v>
      </c>
      <c r="E180" s="86"/>
      <c r="F180" s="86"/>
      <c r="G180" s="128"/>
      <c r="H180" s="128">
        <v>2</v>
      </c>
    </row>
    <row r="181" spans="3:8" ht="12.75">
      <c r="C181" s="38">
        <v>2018</v>
      </c>
      <c r="D181" s="86">
        <v>2</v>
      </c>
      <c r="E181" s="86"/>
      <c r="F181" s="86"/>
      <c r="G181" s="128"/>
      <c r="H181" s="128">
        <v>2</v>
      </c>
    </row>
    <row r="182" spans="3:8" ht="12.75">
      <c r="C182" s="38">
        <v>2019</v>
      </c>
      <c r="D182" s="86">
        <v>2</v>
      </c>
      <c r="E182" s="86"/>
      <c r="F182" s="86"/>
      <c r="G182" s="128"/>
      <c r="H182" s="128">
        <v>2</v>
      </c>
    </row>
    <row r="183" spans="1:9" ht="12.75">
      <c r="A183" s="87"/>
      <c r="B183" s="99"/>
      <c r="C183" s="58">
        <v>2020</v>
      </c>
      <c r="D183" s="87">
        <v>2</v>
      </c>
      <c r="E183" s="87"/>
      <c r="F183" s="87"/>
      <c r="G183" s="129"/>
      <c r="H183" s="129">
        <v>2</v>
      </c>
      <c r="I183" s="57"/>
    </row>
    <row r="184" spans="1:9" ht="12.75">
      <c r="A184" s="115"/>
      <c r="B184" s="247" t="s">
        <v>96</v>
      </c>
      <c r="C184" s="56"/>
      <c r="D184" s="115"/>
      <c r="E184" s="115"/>
      <c r="F184" s="115"/>
      <c r="G184" s="127"/>
      <c r="H184" s="127"/>
      <c r="I184" s="20"/>
    </row>
    <row r="185" spans="1:9" ht="82.5" customHeight="1">
      <c r="A185" s="86" t="s">
        <v>319</v>
      </c>
      <c r="B185" s="98" t="s">
        <v>451</v>
      </c>
      <c r="C185" s="36" t="s">
        <v>84</v>
      </c>
      <c r="D185" s="116">
        <f>D186+D187+D188+D189</f>
        <v>615</v>
      </c>
      <c r="E185" s="116"/>
      <c r="F185" s="116"/>
      <c r="G185" s="130"/>
      <c r="H185" s="130">
        <f>H186+H187+H188+H189</f>
        <v>615</v>
      </c>
      <c r="I185" s="42" t="s">
        <v>111</v>
      </c>
    </row>
    <row r="186" spans="3:8" ht="12.75">
      <c r="C186" s="38">
        <v>2011</v>
      </c>
      <c r="D186" s="86">
        <v>60</v>
      </c>
      <c r="E186" s="86"/>
      <c r="F186" s="86"/>
      <c r="G186" s="128"/>
      <c r="H186" s="128">
        <v>60</v>
      </c>
    </row>
    <row r="187" spans="3:8" ht="12.75">
      <c r="C187" s="38">
        <v>2012</v>
      </c>
      <c r="D187" s="86">
        <v>120</v>
      </c>
      <c r="E187" s="86"/>
      <c r="F187" s="86"/>
      <c r="G187" s="128"/>
      <c r="H187" s="128">
        <v>120</v>
      </c>
    </row>
    <row r="188" spans="3:8" ht="12.75">
      <c r="C188" s="38">
        <v>2013</v>
      </c>
      <c r="D188" s="86">
        <v>380</v>
      </c>
      <c r="E188" s="86"/>
      <c r="F188" s="86"/>
      <c r="G188" s="128"/>
      <c r="H188" s="128">
        <v>380</v>
      </c>
    </row>
    <row r="189" spans="1:9" ht="12.75">
      <c r="A189" s="87"/>
      <c r="B189" s="99"/>
      <c r="C189" s="58">
        <v>2014</v>
      </c>
      <c r="D189" s="87">
        <v>55</v>
      </c>
      <c r="E189" s="87"/>
      <c r="F189" s="87"/>
      <c r="G189" s="129"/>
      <c r="H189" s="129">
        <v>55</v>
      </c>
      <c r="I189" s="57"/>
    </row>
    <row r="190" spans="1:9" ht="38.25">
      <c r="A190" s="145" t="s">
        <v>320</v>
      </c>
      <c r="B190" s="144" t="s">
        <v>452</v>
      </c>
      <c r="C190" s="35" t="s">
        <v>84</v>
      </c>
      <c r="D190" s="110">
        <f>D191+D192+D193+D194+D195</f>
        <v>420</v>
      </c>
      <c r="E190" s="110"/>
      <c r="F190" s="110"/>
      <c r="G190" s="110"/>
      <c r="H190" s="110">
        <f>H191+H192+H193+H194+H195</f>
        <v>420</v>
      </c>
      <c r="I190" s="144"/>
    </row>
    <row r="191" spans="2:8" ht="12.75">
      <c r="B191" s="42"/>
      <c r="C191" s="38">
        <v>2012</v>
      </c>
      <c r="D191" s="86">
        <v>10</v>
      </c>
      <c r="E191" s="86"/>
      <c r="F191" s="86"/>
      <c r="G191" s="86"/>
      <c r="H191" s="86">
        <v>10</v>
      </c>
    </row>
    <row r="192" spans="2:8" ht="12.75">
      <c r="B192" s="42"/>
      <c r="C192" s="38">
        <v>2013</v>
      </c>
      <c r="D192" s="86">
        <v>50</v>
      </c>
      <c r="E192" s="86"/>
      <c r="F192" s="86"/>
      <c r="G192" s="86"/>
      <c r="H192" s="86">
        <v>50</v>
      </c>
    </row>
    <row r="193" spans="2:8" ht="12.75">
      <c r="B193" s="42"/>
      <c r="C193" s="38">
        <v>2014</v>
      </c>
      <c r="D193" s="86">
        <v>120</v>
      </c>
      <c r="E193" s="86"/>
      <c r="F193" s="86"/>
      <c r="G193" s="86"/>
      <c r="H193" s="86">
        <v>120</v>
      </c>
    </row>
    <row r="194" spans="2:8" ht="12.75">
      <c r="B194" s="42"/>
      <c r="C194" s="38">
        <v>2015</v>
      </c>
      <c r="D194" s="86">
        <v>120</v>
      </c>
      <c r="E194" s="86"/>
      <c r="F194" s="86"/>
      <c r="G194" s="86"/>
      <c r="H194" s="86">
        <v>120</v>
      </c>
    </row>
    <row r="195" spans="1:9" ht="12.75">
      <c r="A195" s="87"/>
      <c r="B195" s="57"/>
      <c r="C195" s="58">
        <v>2016</v>
      </c>
      <c r="D195" s="87">
        <v>120</v>
      </c>
      <c r="E195" s="87"/>
      <c r="F195" s="87"/>
      <c r="G195" s="87"/>
      <c r="H195" s="87">
        <v>120</v>
      </c>
      <c r="I195" s="57"/>
    </row>
    <row r="196" spans="1:9" ht="38.25">
      <c r="A196" s="86" t="s">
        <v>321</v>
      </c>
      <c r="B196" s="98" t="s">
        <v>99</v>
      </c>
      <c r="C196" s="36" t="s">
        <v>84</v>
      </c>
      <c r="D196" s="116">
        <f>D197+D198+D199</f>
        <v>62</v>
      </c>
      <c r="E196" s="116"/>
      <c r="F196" s="116"/>
      <c r="G196" s="130"/>
      <c r="H196" s="130">
        <f>H197+H198+H199</f>
        <v>62</v>
      </c>
      <c r="I196" s="42" t="s">
        <v>113</v>
      </c>
    </row>
    <row r="197" spans="3:8" ht="12.75">
      <c r="C197" s="38">
        <v>2013</v>
      </c>
      <c r="D197" s="86">
        <v>20</v>
      </c>
      <c r="E197" s="86"/>
      <c r="F197" s="86"/>
      <c r="G197" s="128"/>
      <c r="H197" s="128">
        <v>20</v>
      </c>
    </row>
    <row r="198" spans="3:8" ht="12.75">
      <c r="C198" s="38">
        <v>2014</v>
      </c>
      <c r="D198" s="86">
        <v>12</v>
      </c>
      <c r="E198" s="86"/>
      <c r="F198" s="86"/>
      <c r="G198" s="128"/>
      <c r="H198" s="128">
        <v>12</v>
      </c>
    </row>
    <row r="199" spans="1:9" ht="12.75">
      <c r="A199" s="87"/>
      <c r="B199" s="99"/>
      <c r="C199" s="58">
        <v>2015</v>
      </c>
      <c r="D199" s="87">
        <v>30</v>
      </c>
      <c r="E199" s="87"/>
      <c r="F199" s="87"/>
      <c r="G199" s="129"/>
      <c r="H199" s="129">
        <v>30</v>
      </c>
      <c r="I199" s="57"/>
    </row>
    <row r="200" spans="1:9" ht="51">
      <c r="A200" s="145" t="s">
        <v>322</v>
      </c>
      <c r="B200" s="91" t="s">
        <v>100</v>
      </c>
      <c r="C200" s="35" t="s">
        <v>84</v>
      </c>
      <c r="D200" s="110">
        <f>D201+D202+D203+D204</f>
        <v>40</v>
      </c>
      <c r="E200" s="110"/>
      <c r="F200" s="110"/>
      <c r="G200" s="121"/>
      <c r="H200" s="121">
        <f>H201+H202+H203+H204</f>
        <v>40</v>
      </c>
      <c r="I200" s="144" t="s">
        <v>114</v>
      </c>
    </row>
    <row r="201" spans="3:8" ht="12.75">
      <c r="C201" s="38">
        <v>2016</v>
      </c>
      <c r="D201" s="86">
        <v>10</v>
      </c>
      <c r="E201" s="86"/>
      <c r="F201" s="86"/>
      <c r="G201" s="128"/>
      <c r="H201" s="128">
        <v>10</v>
      </c>
    </row>
    <row r="202" spans="3:8" ht="12.75">
      <c r="C202" s="38">
        <v>2017</v>
      </c>
      <c r="D202" s="86">
        <v>10</v>
      </c>
      <c r="E202" s="86"/>
      <c r="F202" s="86"/>
      <c r="G202" s="128"/>
      <c r="H202" s="128">
        <v>10</v>
      </c>
    </row>
    <row r="203" spans="3:8" ht="12.75">
      <c r="C203" s="38">
        <v>2018</v>
      </c>
      <c r="D203" s="86">
        <v>10</v>
      </c>
      <c r="E203" s="86"/>
      <c r="F203" s="86"/>
      <c r="G203" s="128"/>
      <c r="H203" s="128">
        <v>10</v>
      </c>
    </row>
    <row r="204" spans="1:9" ht="12.75">
      <c r="A204" s="87"/>
      <c r="B204" s="99"/>
      <c r="C204" s="58">
        <v>2019</v>
      </c>
      <c r="D204" s="87">
        <v>10</v>
      </c>
      <c r="E204" s="87"/>
      <c r="F204" s="87"/>
      <c r="G204" s="129"/>
      <c r="H204" s="129">
        <v>10</v>
      </c>
      <c r="I204" s="57"/>
    </row>
    <row r="205" spans="1:9" ht="38.25">
      <c r="A205" s="145" t="s">
        <v>323</v>
      </c>
      <c r="B205" s="91" t="s">
        <v>101</v>
      </c>
      <c r="C205" s="35" t="s">
        <v>84</v>
      </c>
      <c r="D205" s="110">
        <f>D206+D207+D208+D209+D210</f>
        <v>75</v>
      </c>
      <c r="E205" s="110"/>
      <c r="F205" s="110"/>
      <c r="G205" s="121"/>
      <c r="H205" s="121">
        <f>H206+H207+H208+H209+H210</f>
        <v>75</v>
      </c>
      <c r="I205" s="144" t="s">
        <v>114</v>
      </c>
    </row>
    <row r="206" spans="3:8" ht="12.75">
      <c r="C206" s="38">
        <v>2016</v>
      </c>
      <c r="D206" s="86">
        <v>15</v>
      </c>
      <c r="E206" s="86"/>
      <c r="F206" s="86"/>
      <c r="G206" s="128"/>
      <c r="H206" s="128">
        <v>15</v>
      </c>
    </row>
    <row r="207" spans="3:8" ht="12.75">
      <c r="C207" s="38">
        <v>2017</v>
      </c>
      <c r="D207" s="86">
        <v>15</v>
      </c>
      <c r="E207" s="86"/>
      <c r="F207" s="86"/>
      <c r="G207" s="128"/>
      <c r="H207" s="128">
        <v>15</v>
      </c>
    </row>
    <row r="208" spans="3:8" ht="12.75">
      <c r="C208" s="38">
        <v>2018</v>
      </c>
      <c r="D208" s="86">
        <v>15</v>
      </c>
      <c r="E208" s="86"/>
      <c r="F208" s="86"/>
      <c r="G208" s="128"/>
      <c r="H208" s="128">
        <v>15</v>
      </c>
    </row>
    <row r="209" spans="3:8" ht="12.75">
      <c r="C209" s="38">
        <v>2019</v>
      </c>
      <c r="D209" s="86">
        <v>15</v>
      </c>
      <c r="E209" s="86"/>
      <c r="F209" s="86"/>
      <c r="G209" s="128"/>
      <c r="H209" s="128">
        <v>15</v>
      </c>
    </row>
    <row r="210" spans="1:9" ht="12.75">
      <c r="A210" s="87"/>
      <c r="B210" s="99"/>
      <c r="C210" s="58">
        <v>2020</v>
      </c>
      <c r="D210" s="87">
        <v>15</v>
      </c>
      <c r="E210" s="87"/>
      <c r="F210" s="87"/>
      <c r="G210" s="129"/>
      <c r="H210" s="129">
        <v>15</v>
      </c>
      <c r="I210" s="57"/>
    </row>
    <row r="211" spans="1:9" ht="76.5">
      <c r="A211" s="145" t="s">
        <v>324</v>
      </c>
      <c r="B211" s="91" t="s">
        <v>102</v>
      </c>
      <c r="C211" s="35" t="s">
        <v>84</v>
      </c>
      <c r="D211" s="110">
        <f>D212+D213+D214+D215+D216</f>
        <v>70</v>
      </c>
      <c r="E211" s="110"/>
      <c r="F211" s="110"/>
      <c r="G211" s="121"/>
      <c r="H211" s="121">
        <f>H212+H213+H214+H215+H216</f>
        <v>70</v>
      </c>
      <c r="I211" s="144" t="s">
        <v>115</v>
      </c>
    </row>
    <row r="212" spans="3:8" ht="12.75">
      <c r="C212" s="38">
        <v>2016</v>
      </c>
      <c r="D212" s="86">
        <v>10</v>
      </c>
      <c r="E212" s="86"/>
      <c r="F212" s="86"/>
      <c r="G212" s="128"/>
      <c r="H212" s="128">
        <v>10</v>
      </c>
    </row>
    <row r="213" spans="3:8" ht="12.75">
      <c r="C213" s="38">
        <v>2017</v>
      </c>
      <c r="D213" s="86">
        <v>10</v>
      </c>
      <c r="E213" s="86"/>
      <c r="F213" s="86"/>
      <c r="G213" s="128"/>
      <c r="H213" s="128">
        <v>10</v>
      </c>
    </row>
    <row r="214" spans="3:8" ht="12.75">
      <c r="C214" s="38">
        <v>2018</v>
      </c>
      <c r="D214" s="86">
        <v>10</v>
      </c>
      <c r="E214" s="86"/>
      <c r="F214" s="86"/>
      <c r="G214" s="128"/>
      <c r="H214" s="128">
        <v>10</v>
      </c>
    </row>
    <row r="215" spans="3:8" ht="12.75">
      <c r="C215" s="38">
        <v>2019</v>
      </c>
      <c r="D215" s="86">
        <v>20</v>
      </c>
      <c r="E215" s="86"/>
      <c r="F215" s="86"/>
      <c r="G215" s="128"/>
      <c r="H215" s="128">
        <v>20</v>
      </c>
    </row>
    <row r="216" spans="1:9" ht="12.75">
      <c r="A216" s="87"/>
      <c r="B216" s="99"/>
      <c r="C216" s="58">
        <v>2020</v>
      </c>
      <c r="D216" s="87">
        <v>20</v>
      </c>
      <c r="E216" s="87"/>
      <c r="F216" s="87"/>
      <c r="G216" s="129"/>
      <c r="H216" s="129">
        <v>20</v>
      </c>
      <c r="I216" s="57"/>
    </row>
    <row r="217" spans="1:9" ht="63.75">
      <c r="A217" s="145" t="s">
        <v>325</v>
      </c>
      <c r="B217" s="91" t="s">
        <v>116</v>
      </c>
      <c r="C217" s="35" t="s">
        <v>84</v>
      </c>
      <c r="D217" s="110">
        <f>D218+D219+D220+D221+D222+D223+D224</f>
        <v>130</v>
      </c>
      <c r="E217" s="110"/>
      <c r="F217" s="110"/>
      <c r="G217" s="121"/>
      <c r="H217" s="121">
        <f>H218+H219+H220+H221+H222+H223+H224</f>
        <v>130</v>
      </c>
      <c r="I217" s="144" t="s">
        <v>114</v>
      </c>
    </row>
    <row r="218" spans="3:8" ht="12.75">
      <c r="C218" s="38">
        <v>2014</v>
      </c>
      <c r="D218" s="86">
        <v>20</v>
      </c>
      <c r="E218" s="86"/>
      <c r="F218" s="86"/>
      <c r="G218" s="128"/>
      <c r="H218" s="128">
        <v>20</v>
      </c>
    </row>
    <row r="219" spans="3:8" ht="12.75">
      <c r="C219" s="38">
        <v>2015</v>
      </c>
      <c r="D219" s="86">
        <v>20</v>
      </c>
      <c r="E219" s="86"/>
      <c r="F219" s="86"/>
      <c r="G219" s="128"/>
      <c r="H219" s="128">
        <v>20</v>
      </c>
    </row>
    <row r="220" spans="3:8" ht="12.75">
      <c r="C220" s="38">
        <v>2016</v>
      </c>
      <c r="D220" s="86">
        <v>15</v>
      </c>
      <c r="E220" s="86"/>
      <c r="F220" s="86"/>
      <c r="G220" s="128"/>
      <c r="H220" s="128">
        <v>15</v>
      </c>
    </row>
    <row r="221" spans="3:8" ht="12.75">
      <c r="C221" s="38">
        <v>2017</v>
      </c>
      <c r="D221" s="86">
        <v>15</v>
      </c>
      <c r="E221" s="86"/>
      <c r="F221" s="86"/>
      <c r="G221" s="128"/>
      <c r="H221" s="128">
        <v>15</v>
      </c>
    </row>
    <row r="222" spans="3:8" ht="12.75">
      <c r="C222" s="38">
        <v>2018</v>
      </c>
      <c r="D222" s="86">
        <v>20</v>
      </c>
      <c r="E222" s="86"/>
      <c r="F222" s="86"/>
      <c r="G222" s="128"/>
      <c r="H222" s="128">
        <v>20</v>
      </c>
    </row>
    <row r="223" spans="3:8" ht="12.75">
      <c r="C223" s="38">
        <v>2019</v>
      </c>
      <c r="D223" s="86">
        <v>20</v>
      </c>
      <c r="E223" s="86"/>
      <c r="F223" s="86"/>
      <c r="G223" s="128"/>
      <c r="H223" s="128">
        <v>20</v>
      </c>
    </row>
    <row r="224" spans="3:8" ht="12.75">
      <c r="C224" s="38">
        <v>2020</v>
      </c>
      <c r="D224" s="86">
        <v>20</v>
      </c>
      <c r="E224" s="86"/>
      <c r="F224" s="86"/>
      <c r="G224" s="128"/>
      <c r="H224" s="128">
        <v>20</v>
      </c>
    </row>
    <row r="225" spans="1:9" ht="12.75">
      <c r="A225" s="115"/>
      <c r="B225" s="155" t="s">
        <v>117</v>
      </c>
      <c r="C225" s="56"/>
      <c r="D225" s="115"/>
      <c r="E225" s="115"/>
      <c r="F225" s="115"/>
      <c r="G225" s="115"/>
      <c r="H225" s="115"/>
      <c r="I225" s="20"/>
    </row>
    <row r="226" spans="1:9" ht="45" customHeight="1">
      <c r="A226" s="87" t="s">
        <v>326</v>
      </c>
      <c r="B226" s="57" t="s">
        <v>119</v>
      </c>
      <c r="C226" s="58">
        <v>2011</v>
      </c>
      <c r="D226" s="87">
        <v>112</v>
      </c>
      <c r="E226" s="87"/>
      <c r="F226" s="87"/>
      <c r="G226" s="87"/>
      <c r="H226" s="87">
        <v>112</v>
      </c>
      <c r="I226" s="57" t="s">
        <v>121</v>
      </c>
    </row>
    <row r="227" spans="1:9" ht="38.25">
      <c r="A227" s="86" t="s">
        <v>327</v>
      </c>
      <c r="B227" s="98" t="s">
        <v>120</v>
      </c>
      <c r="C227" s="36" t="s">
        <v>84</v>
      </c>
      <c r="D227" s="116">
        <f>D228+D229</f>
        <v>15.5</v>
      </c>
      <c r="E227" s="116"/>
      <c r="F227" s="116"/>
      <c r="G227" s="130"/>
      <c r="H227" s="130">
        <f>H228+H229</f>
        <v>15.5</v>
      </c>
      <c r="I227" s="42" t="s">
        <v>113</v>
      </c>
    </row>
    <row r="228" spans="3:8" ht="12.75">
      <c r="C228" s="38">
        <v>2012</v>
      </c>
      <c r="D228" s="86">
        <v>7.5</v>
      </c>
      <c r="E228" s="86"/>
      <c r="F228" s="86"/>
      <c r="G228" s="128"/>
      <c r="H228" s="128">
        <v>7.5</v>
      </c>
    </row>
    <row r="229" spans="1:9" ht="12.75">
      <c r="A229" s="87"/>
      <c r="B229" s="99"/>
      <c r="C229" s="58">
        <v>2014</v>
      </c>
      <c r="D229" s="87">
        <v>8</v>
      </c>
      <c r="E229" s="87"/>
      <c r="F229" s="87"/>
      <c r="G229" s="129"/>
      <c r="H229" s="129">
        <v>8</v>
      </c>
      <c r="I229" s="57"/>
    </row>
    <row r="230" spans="1:9" ht="51">
      <c r="A230" s="115" t="s">
        <v>473</v>
      </c>
      <c r="B230" s="92" t="s">
        <v>122</v>
      </c>
      <c r="C230" s="56"/>
      <c r="D230" s="115"/>
      <c r="E230" s="115"/>
      <c r="F230" s="56"/>
      <c r="G230" s="63"/>
      <c r="H230" s="92" t="s">
        <v>123</v>
      </c>
      <c r="I230" s="20" t="s">
        <v>124</v>
      </c>
    </row>
    <row r="231" spans="1:9" ht="25.5">
      <c r="A231" s="145" t="s">
        <v>329</v>
      </c>
      <c r="B231" s="91" t="s">
        <v>125</v>
      </c>
      <c r="C231" s="35" t="s">
        <v>84</v>
      </c>
      <c r="D231" s="110">
        <f>D232+D233+D234+D235+D236+D237+D238+D239+D240</f>
        <v>21.4</v>
      </c>
      <c r="E231" s="110"/>
      <c r="F231" s="35"/>
      <c r="G231" s="28"/>
      <c r="H231" s="121">
        <f>H232+H233+H234+H235+H236+H237+H238+H239+H240</f>
        <v>21.4</v>
      </c>
      <c r="I231" s="144" t="s">
        <v>126</v>
      </c>
    </row>
    <row r="232" spans="3:8" ht="12.75">
      <c r="C232" s="38">
        <v>2011</v>
      </c>
      <c r="D232" s="86">
        <v>2</v>
      </c>
      <c r="E232" s="86"/>
      <c r="H232" s="128">
        <v>2</v>
      </c>
    </row>
    <row r="233" spans="3:8" ht="12.75">
      <c r="C233" s="38">
        <v>2012</v>
      </c>
      <c r="D233" s="86">
        <v>2</v>
      </c>
      <c r="E233" s="86"/>
      <c r="H233" s="128">
        <v>2</v>
      </c>
    </row>
    <row r="234" spans="3:8" ht="12.75">
      <c r="C234" s="38">
        <v>2013</v>
      </c>
      <c r="D234" s="86">
        <v>2</v>
      </c>
      <c r="E234" s="86"/>
      <c r="H234" s="128">
        <v>2</v>
      </c>
    </row>
    <row r="235" spans="3:8" ht="12.75">
      <c r="C235" s="38">
        <v>2014</v>
      </c>
      <c r="D235" s="86">
        <v>2.2</v>
      </c>
      <c r="E235" s="86"/>
      <c r="H235" s="128">
        <v>2.2</v>
      </c>
    </row>
    <row r="236" spans="3:8" ht="12.75">
      <c r="C236" s="38">
        <v>2015</v>
      </c>
      <c r="D236" s="86">
        <v>2.2</v>
      </c>
      <c r="E236" s="86"/>
      <c r="H236" s="128">
        <v>2.2</v>
      </c>
    </row>
    <row r="237" spans="3:8" ht="12.75">
      <c r="C237" s="38">
        <v>2016</v>
      </c>
      <c r="D237" s="86">
        <v>2.5</v>
      </c>
      <c r="E237" s="86"/>
      <c r="H237" s="128">
        <v>2.5</v>
      </c>
    </row>
    <row r="238" spans="3:8" ht="12.75">
      <c r="C238" s="38">
        <v>2017</v>
      </c>
      <c r="D238" s="86">
        <v>2.5</v>
      </c>
      <c r="E238" s="86"/>
      <c r="H238" s="128">
        <v>2.5</v>
      </c>
    </row>
    <row r="239" spans="3:8" ht="12" customHeight="1">
      <c r="C239" s="38">
        <v>2018</v>
      </c>
      <c r="D239" s="86">
        <v>3</v>
      </c>
      <c r="E239" s="86"/>
      <c r="H239" s="128">
        <v>3</v>
      </c>
    </row>
    <row r="240" spans="1:9" ht="14.25" customHeight="1">
      <c r="A240" s="87"/>
      <c r="B240" s="99"/>
      <c r="C240" s="58">
        <v>2019</v>
      </c>
      <c r="D240" s="87">
        <v>3</v>
      </c>
      <c r="E240" s="87"/>
      <c r="F240" s="58"/>
      <c r="G240" s="59"/>
      <c r="H240" s="129">
        <v>3</v>
      </c>
      <c r="I240" s="57"/>
    </row>
    <row r="241" spans="1:9" ht="38.25">
      <c r="A241" s="145" t="s">
        <v>330</v>
      </c>
      <c r="B241" s="91" t="s">
        <v>127</v>
      </c>
      <c r="C241" s="35" t="s">
        <v>84</v>
      </c>
      <c r="D241" s="110">
        <f>D242+D243+D244+D245+D246+D247+D248+D249+D250+D251</f>
        <v>84</v>
      </c>
      <c r="E241" s="110"/>
      <c r="F241" s="35"/>
      <c r="G241" s="28"/>
      <c r="H241" s="110">
        <f>H242+H243+H244+H245+H246+H247+H248+H249+H250+H251</f>
        <v>84</v>
      </c>
      <c r="I241" s="144"/>
    </row>
    <row r="242" spans="3:8" ht="12.75">
      <c r="C242" s="38">
        <v>2011</v>
      </c>
      <c r="D242" s="86">
        <v>6</v>
      </c>
      <c r="E242" s="86"/>
      <c r="H242" s="86">
        <v>6</v>
      </c>
    </row>
    <row r="243" spans="3:8" ht="12.75">
      <c r="C243" s="38">
        <v>2012</v>
      </c>
      <c r="D243" s="86">
        <v>6</v>
      </c>
      <c r="E243" s="86"/>
      <c r="H243" s="86">
        <v>6</v>
      </c>
    </row>
    <row r="244" spans="3:8" ht="12.75">
      <c r="C244" s="38">
        <v>2013</v>
      </c>
      <c r="D244" s="86">
        <v>7</v>
      </c>
      <c r="E244" s="86"/>
      <c r="H244" s="86">
        <v>7</v>
      </c>
    </row>
    <row r="245" spans="3:8" ht="12.75">
      <c r="C245" s="38">
        <v>2014</v>
      </c>
      <c r="D245" s="86">
        <v>7</v>
      </c>
      <c r="E245" s="86"/>
      <c r="H245" s="86">
        <v>7</v>
      </c>
    </row>
    <row r="246" spans="3:8" ht="12.75">
      <c r="C246" s="38">
        <v>2015</v>
      </c>
      <c r="D246" s="86">
        <v>8</v>
      </c>
      <c r="E246" s="86"/>
      <c r="H246" s="86">
        <v>8</v>
      </c>
    </row>
    <row r="247" spans="3:8" ht="12.75">
      <c r="C247" s="38">
        <v>2016</v>
      </c>
      <c r="D247" s="86">
        <v>8</v>
      </c>
      <c r="E247" s="86"/>
      <c r="H247" s="86">
        <v>8</v>
      </c>
    </row>
    <row r="248" spans="3:8" ht="12.75">
      <c r="C248" s="38">
        <v>2017</v>
      </c>
      <c r="D248" s="86">
        <v>9</v>
      </c>
      <c r="E248" s="86"/>
      <c r="H248" s="86">
        <v>9</v>
      </c>
    </row>
    <row r="249" spans="3:8" ht="12.75">
      <c r="C249" s="38">
        <v>2018</v>
      </c>
      <c r="D249" s="86">
        <v>10</v>
      </c>
      <c r="E249" s="86"/>
      <c r="H249" s="86">
        <v>10</v>
      </c>
    </row>
    <row r="250" spans="3:8" ht="12.75">
      <c r="C250" s="38">
        <v>2019</v>
      </c>
      <c r="D250" s="86">
        <v>11</v>
      </c>
      <c r="E250" s="86"/>
      <c r="H250" s="86">
        <v>11</v>
      </c>
    </row>
    <row r="251" spans="1:9" ht="12.75">
      <c r="A251" s="87"/>
      <c r="B251" s="99"/>
      <c r="C251" s="58">
        <v>2020</v>
      </c>
      <c r="D251" s="87">
        <v>12</v>
      </c>
      <c r="E251" s="87"/>
      <c r="F251" s="58"/>
      <c r="G251" s="59"/>
      <c r="H251" s="87">
        <v>12</v>
      </c>
      <c r="I251" s="57"/>
    </row>
    <row r="252" spans="1:9" ht="25.5">
      <c r="A252" s="145" t="s">
        <v>331</v>
      </c>
      <c r="B252" s="91" t="s">
        <v>129</v>
      </c>
      <c r="C252" s="35" t="s">
        <v>84</v>
      </c>
      <c r="D252" s="110">
        <f>D253+D254+D255+D256+D257+D258+D259+D260+D261+D262</f>
        <v>359</v>
      </c>
      <c r="E252" s="110">
        <f>E253+E254+E255+E256+E257+E258+E259+E260+E261+E262</f>
        <v>359</v>
      </c>
      <c r="F252" s="35"/>
      <c r="G252" s="28"/>
      <c r="H252" s="28"/>
      <c r="I252" s="144" t="s">
        <v>472</v>
      </c>
    </row>
    <row r="253" spans="3:5" ht="12.75">
      <c r="C253" s="38">
        <v>2011</v>
      </c>
      <c r="D253" s="86">
        <v>24</v>
      </c>
      <c r="E253" s="86">
        <v>24</v>
      </c>
    </row>
    <row r="254" spans="3:5" ht="12.75">
      <c r="C254" s="38">
        <v>2012</v>
      </c>
      <c r="D254" s="86">
        <v>26</v>
      </c>
      <c r="E254" s="86">
        <v>26</v>
      </c>
    </row>
    <row r="255" spans="3:5" ht="12.75">
      <c r="C255" s="38">
        <v>2013</v>
      </c>
      <c r="D255" s="86">
        <v>28</v>
      </c>
      <c r="E255" s="86">
        <v>28</v>
      </c>
    </row>
    <row r="256" spans="3:5" ht="12.75">
      <c r="C256" s="38">
        <v>2014</v>
      </c>
      <c r="D256" s="86">
        <v>31</v>
      </c>
      <c r="E256" s="86">
        <v>31</v>
      </c>
    </row>
    <row r="257" spans="3:5" ht="12.75">
      <c r="C257" s="38">
        <v>2015</v>
      </c>
      <c r="D257" s="86">
        <v>34</v>
      </c>
      <c r="E257" s="86">
        <v>34</v>
      </c>
    </row>
    <row r="258" spans="3:5" ht="12.75">
      <c r="C258" s="38">
        <v>2016</v>
      </c>
      <c r="D258" s="86">
        <v>37</v>
      </c>
      <c r="E258" s="86">
        <v>37</v>
      </c>
    </row>
    <row r="259" spans="3:5" ht="12.75">
      <c r="C259" s="38">
        <v>2017</v>
      </c>
      <c r="D259" s="86">
        <v>40</v>
      </c>
      <c r="E259" s="86">
        <v>40</v>
      </c>
    </row>
    <row r="260" spans="3:5" ht="12.75">
      <c r="C260" s="38">
        <v>2018</v>
      </c>
      <c r="D260" s="86">
        <v>43</v>
      </c>
      <c r="E260" s="86">
        <v>43</v>
      </c>
    </row>
    <row r="261" spans="3:5" ht="12.75">
      <c r="C261" s="38">
        <v>2019</v>
      </c>
      <c r="D261" s="86">
        <v>46</v>
      </c>
      <c r="E261" s="86">
        <v>46</v>
      </c>
    </row>
    <row r="262" spans="1:9" ht="12.75">
      <c r="A262" s="87"/>
      <c r="B262" s="99"/>
      <c r="C262" s="58">
        <v>2020</v>
      </c>
      <c r="D262" s="87">
        <v>50</v>
      </c>
      <c r="E262" s="87">
        <v>50</v>
      </c>
      <c r="F262" s="58"/>
      <c r="G262" s="59"/>
      <c r="H262" s="59"/>
      <c r="I262" s="57"/>
    </row>
    <row r="263" spans="1:9" ht="12.75">
      <c r="A263" s="115"/>
      <c r="B263" s="247" t="s">
        <v>233</v>
      </c>
      <c r="C263" s="56"/>
      <c r="D263" s="115"/>
      <c r="E263" s="115"/>
      <c r="F263" s="56"/>
      <c r="G263" s="63"/>
      <c r="H263" s="63"/>
      <c r="I263" s="20"/>
    </row>
    <row r="264" spans="1:8" ht="25.5">
      <c r="A264" s="86" t="s">
        <v>474</v>
      </c>
      <c r="B264" s="98" t="s">
        <v>197</v>
      </c>
      <c r="C264" s="36" t="s">
        <v>84</v>
      </c>
      <c r="D264" s="116">
        <f>D265+D266+D267+D268+D269+D270+D271</f>
        <v>109.00000000000001</v>
      </c>
      <c r="E264" s="116"/>
      <c r="F264" s="107"/>
      <c r="G264" s="135"/>
      <c r="H264" s="130">
        <f>H265+H266+H267+H268+H269+H270+H271</f>
        <v>109.00000000000001</v>
      </c>
    </row>
    <row r="265" spans="3:8" ht="12.75">
      <c r="C265" s="38">
        <v>2011</v>
      </c>
      <c r="D265" s="86">
        <v>23.9</v>
      </c>
      <c r="E265" s="86"/>
      <c r="F265" s="85"/>
      <c r="G265" s="228"/>
      <c r="H265" s="128">
        <v>23.9</v>
      </c>
    </row>
    <row r="266" spans="3:8" ht="12.75">
      <c r="C266" s="38">
        <v>2012</v>
      </c>
      <c r="D266" s="86">
        <v>18.1</v>
      </c>
      <c r="E266" s="86"/>
      <c r="F266" s="85"/>
      <c r="G266" s="228"/>
      <c r="H266" s="128">
        <v>18.1</v>
      </c>
    </row>
    <row r="267" spans="3:8" ht="12.75">
      <c r="C267" s="38">
        <v>2013</v>
      </c>
      <c r="D267" s="86">
        <v>18</v>
      </c>
      <c r="E267" s="86"/>
      <c r="F267" s="85"/>
      <c r="G267" s="228"/>
      <c r="H267" s="128">
        <v>18</v>
      </c>
    </row>
    <row r="268" spans="3:8" ht="12.75">
      <c r="C268" s="38">
        <v>2014</v>
      </c>
      <c r="D268" s="86">
        <v>13.9</v>
      </c>
      <c r="E268" s="86"/>
      <c r="F268" s="85"/>
      <c r="G268" s="228"/>
      <c r="H268" s="128">
        <v>13.9</v>
      </c>
    </row>
    <row r="269" spans="3:8" ht="12.75">
      <c r="C269" s="38">
        <v>2015</v>
      </c>
      <c r="D269" s="86">
        <v>11.2</v>
      </c>
      <c r="E269" s="86"/>
      <c r="F269" s="85"/>
      <c r="G269" s="228"/>
      <c r="H269" s="128">
        <v>11.2</v>
      </c>
    </row>
    <row r="270" spans="3:8" ht="12.75">
      <c r="C270" s="38">
        <v>2016</v>
      </c>
      <c r="D270" s="86">
        <v>10.5</v>
      </c>
      <c r="E270" s="86"/>
      <c r="F270" s="85"/>
      <c r="G270" s="228"/>
      <c r="H270" s="128">
        <v>10.5</v>
      </c>
    </row>
    <row r="271" spans="1:9" ht="12.75">
      <c r="A271" s="87"/>
      <c r="B271" s="99"/>
      <c r="C271" s="58">
        <v>2017</v>
      </c>
      <c r="D271" s="87">
        <v>13.4</v>
      </c>
      <c r="E271" s="87"/>
      <c r="F271" s="222"/>
      <c r="G271" s="229"/>
      <c r="H271" s="129">
        <v>13.4</v>
      </c>
      <c r="I271" s="57"/>
    </row>
    <row r="272" spans="1:9" ht="25.5">
      <c r="A272" s="145" t="s">
        <v>333</v>
      </c>
      <c r="B272" s="91" t="s">
        <v>198</v>
      </c>
      <c r="C272" s="35" t="s">
        <v>84</v>
      </c>
      <c r="D272" s="110">
        <f>D273+D274+D275+D276+D277+D278+D279</f>
        <v>66.7</v>
      </c>
      <c r="E272" s="110"/>
      <c r="F272" s="106"/>
      <c r="G272" s="132"/>
      <c r="H272" s="121">
        <f>H273+H274+H275+H276+H277+H278+H279</f>
        <v>66.7</v>
      </c>
      <c r="I272" s="144"/>
    </row>
    <row r="273" spans="3:8" ht="12.75">
      <c r="C273" s="38">
        <v>2011</v>
      </c>
      <c r="D273" s="86">
        <v>14.4</v>
      </c>
      <c r="E273" s="86"/>
      <c r="F273" s="85"/>
      <c r="G273" s="228"/>
      <c r="H273" s="128">
        <v>14.4</v>
      </c>
    </row>
    <row r="274" spans="3:8" ht="12.75">
      <c r="C274" s="38">
        <v>2012</v>
      </c>
      <c r="D274" s="86">
        <v>10.2</v>
      </c>
      <c r="E274" s="86"/>
      <c r="F274" s="85"/>
      <c r="G274" s="228"/>
      <c r="H274" s="128">
        <v>10.2</v>
      </c>
    </row>
    <row r="275" spans="3:8" ht="12.75">
      <c r="C275" s="38">
        <v>2013</v>
      </c>
      <c r="D275" s="86">
        <v>9.6</v>
      </c>
      <c r="E275" s="86"/>
      <c r="F275" s="85"/>
      <c r="G275" s="228"/>
      <c r="H275" s="128">
        <v>9.6</v>
      </c>
    </row>
    <row r="276" spans="3:8" ht="12.75">
      <c r="C276" s="38">
        <v>2014</v>
      </c>
      <c r="D276" s="86">
        <v>8.4</v>
      </c>
      <c r="E276" s="86"/>
      <c r="F276" s="85"/>
      <c r="G276" s="228"/>
      <c r="H276" s="128">
        <v>8.4</v>
      </c>
    </row>
    <row r="277" spans="3:8" ht="12.75">
      <c r="C277" s="38">
        <v>2015</v>
      </c>
      <c r="D277" s="86">
        <v>10.8</v>
      </c>
      <c r="E277" s="86"/>
      <c r="F277" s="85"/>
      <c r="G277" s="228"/>
      <c r="H277" s="128">
        <v>10.8</v>
      </c>
    </row>
    <row r="278" spans="3:8" ht="12.75">
      <c r="C278" s="38">
        <v>2016</v>
      </c>
      <c r="D278" s="86">
        <v>6.1</v>
      </c>
      <c r="E278" s="86"/>
      <c r="F278" s="85"/>
      <c r="G278" s="228"/>
      <c r="H278" s="128">
        <v>6.1</v>
      </c>
    </row>
    <row r="279" spans="1:9" ht="12.75">
      <c r="A279" s="87"/>
      <c r="B279" s="99"/>
      <c r="C279" s="58">
        <v>2017</v>
      </c>
      <c r="D279" s="87">
        <v>7.2</v>
      </c>
      <c r="E279" s="87"/>
      <c r="F279" s="222"/>
      <c r="G279" s="229"/>
      <c r="H279" s="129">
        <v>7.2</v>
      </c>
      <c r="I279" s="57"/>
    </row>
    <row r="280" spans="4:8" ht="12.75">
      <c r="D280" s="86"/>
      <c r="E280" s="86"/>
      <c r="F280" s="85"/>
      <c r="G280" s="228"/>
      <c r="H280" s="228"/>
    </row>
    <row r="281" spans="1:8" ht="12.75">
      <c r="A281" s="156">
        <v>3</v>
      </c>
      <c r="B281" s="98" t="s">
        <v>178</v>
      </c>
      <c r="C281" s="38" t="s">
        <v>84</v>
      </c>
      <c r="D281" s="86">
        <f>D282+D283++D284+D285+D286+D287+D288+D289+D290+D291</f>
        <v>542.7</v>
      </c>
      <c r="E281" s="86">
        <f>E282+E283++E284+E285+E286+E287+E288+E289+E290+E291</f>
        <v>502.7</v>
      </c>
      <c r="F281" s="86">
        <f>F282+F283++F284+F285+F286+F287+F288+F289+F290+F291</f>
        <v>20</v>
      </c>
      <c r="G281" s="86">
        <f>G282+G283++G284+G285+G286+G287+G288+G289+G290+G291</f>
        <v>20</v>
      </c>
      <c r="H281" s="86">
        <f>H282+H283++H284+H285+H286+H287+H288+H289+H290+H291</f>
        <v>0</v>
      </c>
    </row>
    <row r="282" spans="3:8" ht="12.75">
      <c r="C282" s="38">
        <v>2011</v>
      </c>
      <c r="D282" s="86">
        <f>D293+D301+D302+D303+D310+D321</f>
        <v>56.9</v>
      </c>
      <c r="E282" s="86">
        <f>E293+E301+E302+E303+E310+E321</f>
        <v>45.9</v>
      </c>
      <c r="F282" s="86">
        <f>F293+F301+F302+F303+F310+F321</f>
        <v>5.5</v>
      </c>
      <c r="G282" s="86">
        <f>G293+G301+G302+G303+G310+G321</f>
        <v>5.5</v>
      </c>
      <c r="H282" s="86">
        <f>H293+H301+H302+H303+H310+H321</f>
        <v>0</v>
      </c>
    </row>
    <row r="283" spans="3:8" ht="12.75">
      <c r="C283" s="38">
        <v>2012</v>
      </c>
      <c r="D283" s="86">
        <f>D294+D299+D311+D322+D327</f>
        <v>105.1</v>
      </c>
      <c r="E283" s="86">
        <f>E294+E299+E311+E322+E327</f>
        <v>105.1</v>
      </c>
      <c r="F283" s="86">
        <f>F294+F299+F311+F322+F327</f>
        <v>0</v>
      </c>
      <c r="G283" s="86">
        <f>G294+G299+G311+G322+G327</f>
        <v>0</v>
      </c>
      <c r="H283" s="86">
        <f>H294+H299+H311+H322+H327</f>
        <v>0</v>
      </c>
    </row>
    <row r="284" spans="3:8" ht="12.75">
      <c r="C284" s="38">
        <v>2013</v>
      </c>
      <c r="D284" s="86">
        <f>D295+D307+D312+D328</f>
        <v>117.3</v>
      </c>
      <c r="E284" s="86">
        <f>E295+E307+E312+E328</f>
        <v>110.3</v>
      </c>
      <c r="F284" s="86">
        <f>F295+F307+F312+F328</f>
        <v>3.5</v>
      </c>
      <c r="G284" s="86">
        <f>G295+G307+G312+G328</f>
        <v>3.5</v>
      </c>
      <c r="H284" s="86">
        <f>H295+H307+H312+H328</f>
        <v>0</v>
      </c>
    </row>
    <row r="285" spans="3:8" ht="12.75">
      <c r="C285" s="38">
        <v>2014</v>
      </c>
      <c r="D285" s="86">
        <f>D296+D308+D313</f>
        <v>72.2</v>
      </c>
      <c r="E285" s="86">
        <f>E296+E308+E313</f>
        <v>50.2</v>
      </c>
      <c r="F285" s="86">
        <f>F296+F308+F313</f>
        <v>11</v>
      </c>
      <c r="G285" s="86">
        <f>G296+G308+G313</f>
        <v>11</v>
      </c>
      <c r="H285" s="86">
        <f>H296+H308+H313</f>
        <v>0</v>
      </c>
    </row>
    <row r="286" spans="3:8" ht="12.75">
      <c r="C286" s="38">
        <v>2015</v>
      </c>
      <c r="D286" s="86">
        <f>D305+D314</f>
        <v>31</v>
      </c>
      <c r="E286" s="86">
        <f>E305+E314</f>
        <v>31</v>
      </c>
      <c r="F286" s="86">
        <f>F305+F314</f>
        <v>0</v>
      </c>
      <c r="G286" s="86">
        <f>G305+G314</f>
        <v>0</v>
      </c>
      <c r="H286" s="86">
        <f>H305+H314</f>
        <v>0</v>
      </c>
    </row>
    <row r="287" spans="3:8" ht="12.75">
      <c r="C287" s="38">
        <v>2016</v>
      </c>
      <c r="D287" s="86">
        <f aca="true" t="shared" si="1" ref="D287:H288">D315</f>
        <v>4.3</v>
      </c>
      <c r="E287" s="86">
        <f t="shared" si="1"/>
        <v>4.3</v>
      </c>
      <c r="F287" s="86">
        <f t="shared" si="1"/>
        <v>0</v>
      </c>
      <c r="G287" s="86">
        <f t="shared" si="1"/>
        <v>0</v>
      </c>
      <c r="H287" s="86">
        <f t="shared" si="1"/>
        <v>0</v>
      </c>
    </row>
    <row r="288" spans="3:8" ht="12.75">
      <c r="C288" s="38">
        <v>2017</v>
      </c>
      <c r="D288" s="86">
        <f t="shared" si="1"/>
        <v>2.5</v>
      </c>
      <c r="E288" s="86">
        <f t="shared" si="1"/>
        <v>2.5</v>
      </c>
      <c r="F288" s="86">
        <f t="shared" si="1"/>
        <v>0</v>
      </c>
      <c r="G288" s="86">
        <f t="shared" si="1"/>
        <v>0</v>
      </c>
      <c r="H288" s="86">
        <f t="shared" si="1"/>
        <v>0</v>
      </c>
    </row>
    <row r="289" spans="3:8" ht="12.75">
      <c r="C289" s="38">
        <v>2018</v>
      </c>
      <c r="D289" s="86">
        <f>D304+D317+D324</f>
        <v>57.7</v>
      </c>
      <c r="E289" s="86">
        <f>E304+E317+E324</f>
        <v>57.7</v>
      </c>
      <c r="F289" s="86">
        <f>F304+F317+F324</f>
        <v>0</v>
      </c>
      <c r="G289" s="86">
        <f>G304+G317+G324</f>
        <v>0</v>
      </c>
      <c r="H289" s="86">
        <f>H304+H317+H324</f>
        <v>0</v>
      </c>
    </row>
    <row r="290" spans="3:8" ht="12.75">
      <c r="C290" s="38">
        <v>2019</v>
      </c>
      <c r="D290" s="86">
        <f>D300+D318+D297</f>
        <v>52.7</v>
      </c>
      <c r="E290" s="86">
        <f>E300+E318+E297</f>
        <v>52.7</v>
      </c>
      <c r="F290" s="86">
        <f>F300+F318+F297</f>
        <v>0</v>
      </c>
      <c r="G290" s="86">
        <f>G300+G318+G297</f>
        <v>0</v>
      </c>
      <c r="H290" s="86">
        <f>H300+H318+H297</f>
        <v>0</v>
      </c>
    </row>
    <row r="291" spans="1:9" ht="12.75">
      <c r="A291" s="87"/>
      <c r="B291" s="99"/>
      <c r="C291" s="58">
        <v>2020</v>
      </c>
      <c r="D291" s="87">
        <f>D319+D325</f>
        <v>43</v>
      </c>
      <c r="E291" s="87">
        <f>E319+E325</f>
        <v>43</v>
      </c>
      <c r="F291" s="87">
        <f>F319+F325</f>
        <v>0</v>
      </c>
      <c r="G291" s="87">
        <f>G319+G325</f>
        <v>0</v>
      </c>
      <c r="H291" s="87">
        <f>H319+H325</f>
        <v>0</v>
      </c>
      <c r="I291" s="57"/>
    </row>
    <row r="292" spans="1:9" ht="51">
      <c r="A292" s="226" t="s">
        <v>338</v>
      </c>
      <c r="B292" s="91" t="s">
        <v>179</v>
      </c>
      <c r="C292" s="35" t="s">
        <v>84</v>
      </c>
      <c r="D292" s="110">
        <f>D293+D294+D295+D296+D297</f>
        <v>140</v>
      </c>
      <c r="E292" s="110">
        <f>E293+E294+E295+E296+E297</f>
        <v>140</v>
      </c>
      <c r="F292" s="35"/>
      <c r="G292" s="28"/>
      <c r="H292" s="28"/>
      <c r="I292" s="144" t="s">
        <v>217</v>
      </c>
    </row>
    <row r="293" spans="1:5" ht="12.75">
      <c r="A293" s="85"/>
      <c r="C293" s="38">
        <v>2011</v>
      </c>
      <c r="D293" s="86">
        <v>25</v>
      </c>
      <c r="E293" s="86">
        <v>25</v>
      </c>
    </row>
    <row r="294" spans="1:5" ht="12.75">
      <c r="A294" s="85"/>
      <c r="C294" s="38">
        <v>2012</v>
      </c>
      <c r="D294" s="86">
        <v>25</v>
      </c>
      <c r="E294" s="86">
        <v>25</v>
      </c>
    </row>
    <row r="295" spans="1:5" ht="12.75">
      <c r="A295" s="85"/>
      <c r="C295" s="38">
        <v>2013</v>
      </c>
      <c r="D295" s="86">
        <v>40</v>
      </c>
      <c r="E295" s="86">
        <v>40</v>
      </c>
    </row>
    <row r="296" spans="1:5" ht="12.75">
      <c r="A296" s="85"/>
      <c r="C296" s="38">
        <v>2014</v>
      </c>
      <c r="D296" s="86">
        <v>20</v>
      </c>
      <c r="E296" s="86">
        <v>20</v>
      </c>
    </row>
    <row r="297" spans="1:9" ht="12.75">
      <c r="A297" s="222"/>
      <c r="B297" s="99"/>
      <c r="C297" s="58">
        <v>2019</v>
      </c>
      <c r="D297" s="87">
        <v>30</v>
      </c>
      <c r="E297" s="87">
        <v>30</v>
      </c>
      <c r="F297" s="58"/>
      <c r="G297" s="59"/>
      <c r="H297" s="59"/>
      <c r="I297" s="57"/>
    </row>
    <row r="298" spans="1:9" ht="76.5">
      <c r="A298" s="226" t="s">
        <v>339</v>
      </c>
      <c r="B298" s="91" t="s">
        <v>475</v>
      </c>
      <c r="C298" s="35" t="s">
        <v>84</v>
      </c>
      <c r="D298" s="110">
        <f>D299+D300</f>
        <v>30</v>
      </c>
      <c r="E298" s="110">
        <f>E299+E300</f>
        <v>30</v>
      </c>
      <c r="F298" s="35"/>
      <c r="G298" s="28"/>
      <c r="H298" s="28"/>
      <c r="I298" s="144" t="s">
        <v>218</v>
      </c>
    </row>
    <row r="299" spans="1:5" ht="12.75">
      <c r="A299" s="85"/>
      <c r="C299" s="38">
        <v>2012</v>
      </c>
      <c r="D299" s="86">
        <v>15</v>
      </c>
      <c r="E299" s="86">
        <v>15</v>
      </c>
    </row>
    <row r="300" spans="1:9" ht="12.75">
      <c r="A300" s="222"/>
      <c r="B300" s="99"/>
      <c r="C300" s="58">
        <v>2019</v>
      </c>
      <c r="D300" s="87">
        <v>15</v>
      </c>
      <c r="E300" s="87">
        <v>15</v>
      </c>
      <c r="F300" s="58"/>
      <c r="G300" s="59"/>
      <c r="H300" s="59"/>
      <c r="I300" s="57"/>
    </row>
    <row r="301" spans="1:9" ht="25.5">
      <c r="A301" s="223" t="s">
        <v>340</v>
      </c>
      <c r="B301" s="92" t="s">
        <v>476</v>
      </c>
      <c r="C301" s="56">
        <v>2011</v>
      </c>
      <c r="D301" s="115">
        <v>9</v>
      </c>
      <c r="E301" s="115">
        <v>5</v>
      </c>
      <c r="F301" s="115">
        <v>2</v>
      </c>
      <c r="G301" s="115">
        <v>2</v>
      </c>
      <c r="H301" s="127"/>
      <c r="I301" s="20" t="s">
        <v>219</v>
      </c>
    </row>
    <row r="302" spans="1:9" ht="38.25">
      <c r="A302" s="223" t="s">
        <v>341</v>
      </c>
      <c r="B302" s="92" t="s">
        <v>181</v>
      </c>
      <c r="C302" s="56">
        <v>2011</v>
      </c>
      <c r="D302" s="115">
        <v>6</v>
      </c>
      <c r="E302" s="115">
        <v>3</v>
      </c>
      <c r="F302" s="115">
        <v>1.5</v>
      </c>
      <c r="G302" s="115">
        <v>1.5</v>
      </c>
      <c r="H302" s="127"/>
      <c r="I302" s="20" t="s">
        <v>220</v>
      </c>
    </row>
    <row r="303" spans="1:9" ht="38.25">
      <c r="A303" s="223" t="s">
        <v>342</v>
      </c>
      <c r="B303" s="92" t="s">
        <v>477</v>
      </c>
      <c r="C303" s="56">
        <v>2011</v>
      </c>
      <c r="D303" s="115">
        <v>9</v>
      </c>
      <c r="E303" s="115">
        <v>5</v>
      </c>
      <c r="F303" s="115">
        <v>2</v>
      </c>
      <c r="G303" s="115">
        <v>2</v>
      </c>
      <c r="H303" s="127"/>
      <c r="I303" s="20" t="s">
        <v>221</v>
      </c>
    </row>
    <row r="304" spans="1:9" ht="38.25">
      <c r="A304" s="223" t="s">
        <v>343</v>
      </c>
      <c r="B304" s="92" t="s">
        <v>222</v>
      </c>
      <c r="C304" s="56">
        <v>2018</v>
      </c>
      <c r="D304" s="115">
        <v>15</v>
      </c>
      <c r="E304" s="115">
        <v>15</v>
      </c>
      <c r="F304" s="115"/>
      <c r="G304" s="127"/>
      <c r="H304" s="127"/>
      <c r="I304" s="20" t="s">
        <v>223</v>
      </c>
    </row>
    <row r="305" spans="1:9" ht="38.25">
      <c r="A305" s="223" t="s">
        <v>344</v>
      </c>
      <c r="B305" s="92" t="s">
        <v>190</v>
      </c>
      <c r="C305" s="56">
        <v>2015</v>
      </c>
      <c r="D305" s="115">
        <v>30</v>
      </c>
      <c r="E305" s="115">
        <v>30</v>
      </c>
      <c r="F305" s="115"/>
      <c r="G305" s="127"/>
      <c r="H305" s="127"/>
      <c r="I305" s="20" t="s">
        <v>226</v>
      </c>
    </row>
    <row r="306" spans="1:9" ht="25.5">
      <c r="A306" s="145" t="s">
        <v>345</v>
      </c>
      <c r="B306" s="91" t="s">
        <v>186</v>
      </c>
      <c r="C306" s="35" t="s">
        <v>84</v>
      </c>
      <c r="D306" s="110">
        <f>D307+D308</f>
        <v>60</v>
      </c>
      <c r="E306" s="110">
        <f>E307+E308</f>
        <v>31</v>
      </c>
      <c r="F306" s="110">
        <f>F307+F308</f>
        <v>14.5</v>
      </c>
      <c r="G306" s="121">
        <f>G307+G308</f>
        <v>14.5</v>
      </c>
      <c r="H306" s="121"/>
      <c r="I306" s="144" t="s">
        <v>227</v>
      </c>
    </row>
    <row r="307" spans="3:8" ht="12.75">
      <c r="C307" s="38">
        <v>2013</v>
      </c>
      <c r="D307" s="86">
        <v>15</v>
      </c>
      <c r="E307" s="86">
        <v>8</v>
      </c>
      <c r="F307" s="86">
        <v>3.5</v>
      </c>
      <c r="G307" s="128">
        <v>3.5</v>
      </c>
      <c r="H307" s="128"/>
    </row>
    <row r="308" spans="1:9" ht="12.75">
      <c r="A308" s="87"/>
      <c r="B308" s="99"/>
      <c r="C308" s="58">
        <v>2014</v>
      </c>
      <c r="D308" s="87">
        <v>45</v>
      </c>
      <c r="E308" s="87">
        <v>23</v>
      </c>
      <c r="F308" s="87">
        <v>11</v>
      </c>
      <c r="G308" s="129">
        <v>11</v>
      </c>
      <c r="H308" s="129"/>
      <c r="I308" s="57"/>
    </row>
    <row r="309" spans="1:9" ht="81" customHeight="1">
      <c r="A309" s="145" t="s">
        <v>346</v>
      </c>
      <c r="B309" s="91" t="s">
        <v>187</v>
      </c>
      <c r="C309" s="35" t="s">
        <v>84</v>
      </c>
      <c r="D309" s="110">
        <f>D310+D311+D312+D313+D314+D315+D316+D317+D318+D319</f>
        <v>36.7</v>
      </c>
      <c r="E309" s="110">
        <f>E310+E311+E312+E313+E314+E315+E316+E317+E318+E319</f>
        <v>36.7</v>
      </c>
      <c r="F309" s="35"/>
      <c r="G309" s="28"/>
      <c r="H309" s="28"/>
      <c r="I309" s="144" t="s">
        <v>228</v>
      </c>
    </row>
    <row r="310" spans="3:5" ht="12.75">
      <c r="C310" s="38">
        <v>2011</v>
      </c>
      <c r="D310" s="86">
        <v>3.9</v>
      </c>
      <c r="E310" s="86">
        <v>3.9</v>
      </c>
    </row>
    <row r="311" spans="3:5" ht="12.75">
      <c r="C311" s="38">
        <v>2012</v>
      </c>
      <c r="D311" s="86">
        <v>2.1</v>
      </c>
      <c r="E311" s="86">
        <v>2.1</v>
      </c>
    </row>
    <row r="312" spans="3:5" ht="12.75">
      <c r="C312" s="38">
        <v>2013</v>
      </c>
      <c r="D312" s="86">
        <v>2.3</v>
      </c>
      <c r="E312" s="86">
        <v>2.3</v>
      </c>
    </row>
    <row r="313" spans="3:5" ht="12.75">
      <c r="C313" s="38">
        <v>2014</v>
      </c>
      <c r="D313" s="86">
        <v>7.2</v>
      </c>
      <c r="E313" s="86">
        <v>7.2</v>
      </c>
    </row>
    <row r="314" spans="3:5" ht="12.75">
      <c r="C314" s="38">
        <v>2015</v>
      </c>
      <c r="D314" s="86">
        <v>1</v>
      </c>
      <c r="E314" s="86">
        <v>1</v>
      </c>
    </row>
    <row r="315" spans="3:5" ht="12.75">
      <c r="C315" s="38">
        <v>2016</v>
      </c>
      <c r="D315" s="86">
        <v>4.3</v>
      </c>
      <c r="E315" s="86">
        <v>4.3</v>
      </c>
    </row>
    <row r="316" spans="3:5" ht="12.75">
      <c r="C316" s="38">
        <v>2017</v>
      </c>
      <c r="D316" s="86">
        <v>2.5</v>
      </c>
      <c r="E316" s="86">
        <v>2.5</v>
      </c>
    </row>
    <row r="317" spans="3:5" ht="12.75">
      <c r="C317" s="38">
        <v>2018</v>
      </c>
      <c r="D317" s="86">
        <v>2.7</v>
      </c>
      <c r="E317" s="86">
        <v>2.7</v>
      </c>
    </row>
    <row r="318" spans="3:5" ht="12.75">
      <c r="C318" s="38">
        <v>2019</v>
      </c>
      <c r="D318" s="86">
        <v>7.7</v>
      </c>
      <c r="E318" s="86">
        <v>7.7</v>
      </c>
    </row>
    <row r="319" spans="1:9" ht="12.75">
      <c r="A319" s="87"/>
      <c r="B319" s="99"/>
      <c r="C319" s="58">
        <v>2020</v>
      </c>
      <c r="D319" s="87">
        <v>3</v>
      </c>
      <c r="E319" s="87">
        <v>3</v>
      </c>
      <c r="F319" s="58"/>
      <c r="G319" s="59"/>
      <c r="H319" s="59"/>
      <c r="I319" s="57"/>
    </row>
    <row r="320" spans="1:9" ht="42.75" customHeight="1">
      <c r="A320" s="145" t="s">
        <v>347</v>
      </c>
      <c r="B320" s="91" t="s">
        <v>188</v>
      </c>
      <c r="C320" s="35" t="s">
        <v>84</v>
      </c>
      <c r="D320" s="110">
        <f>D321+D322</f>
        <v>7</v>
      </c>
      <c r="E320" s="110">
        <f>E321+E322</f>
        <v>7</v>
      </c>
      <c r="F320" s="35"/>
      <c r="G320" s="28"/>
      <c r="H320" s="28"/>
      <c r="I320" s="144" t="s">
        <v>229</v>
      </c>
    </row>
    <row r="321" spans="3:5" ht="12.75">
      <c r="C321" s="38">
        <v>2011</v>
      </c>
      <c r="D321" s="86">
        <v>4</v>
      </c>
      <c r="E321" s="86">
        <v>4</v>
      </c>
    </row>
    <row r="322" spans="1:9" ht="12.75">
      <c r="A322" s="87"/>
      <c r="B322" s="99"/>
      <c r="C322" s="58">
        <v>2012</v>
      </c>
      <c r="D322" s="87">
        <v>3</v>
      </c>
      <c r="E322" s="87">
        <v>3</v>
      </c>
      <c r="F322" s="58"/>
      <c r="G322" s="59"/>
      <c r="H322" s="59"/>
      <c r="I322" s="57"/>
    </row>
    <row r="323" spans="1:9" ht="38.25">
      <c r="A323" s="145" t="s">
        <v>348</v>
      </c>
      <c r="B323" s="91" t="s">
        <v>189</v>
      </c>
      <c r="C323" s="35" t="s">
        <v>84</v>
      </c>
      <c r="D323" s="110">
        <f>D324+D325</f>
        <v>80</v>
      </c>
      <c r="E323" s="110">
        <f>E324+E325</f>
        <v>80</v>
      </c>
      <c r="F323" s="35"/>
      <c r="G323" s="28"/>
      <c r="H323" s="28"/>
      <c r="I323" s="144" t="s">
        <v>231</v>
      </c>
    </row>
    <row r="324" spans="3:5" ht="12.75">
      <c r="C324" s="38">
        <v>2018</v>
      </c>
      <c r="D324" s="86">
        <v>40</v>
      </c>
      <c r="E324" s="86">
        <v>40</v>
      </c>
    </row>
    <row r="325" spans="1:9" ht="12.75">
      <c r="A325" s="87"/>
      <c r="B325" s="99"/>
      <c r="C325" s="58">
        <v>2020</v>
      </c>
      <c r="D325" s="87">
        <v>40</v>
      </c>
      <c r="E325" s="87">
        <v>40</v>
      </c>
      <c r="F325" s="58"/>
      <c r="G325" s="59"/>
      <c r="H325" s="59"/>
      <c r="I325" s="57"/>
    </row>
    <row r="326" spans="1:9" ht="38.25">
      <c r="A326" s="145" t="s">
        <v>349</v>
      </c>
      <c r="B326" s="91" t="s">
        <v>230</v>
      </c>
      <c r="C326" s="35" t="s">
        <v>84</v>
      </c>
      <c r="D326" s="110">
        <f>D327+D328</f>
        <v>120</v>
      </c>
      <c r="E326" s="110">
        <f>E327+E328</f>
        <v>120</v>
      </c>
      <c r="F326" s="35"/>
      <c r="G326" s="28"/>
      <c r="H326" s="28"/>
      <c r="I326" s="144" t="s">
        <v>231</v>
      </c>
    </row>
    <row r="327" spans="3:5" ht="12.75">
      <c r="C327" s="38">
        <v>2012</v>
      </c>
      <c r="D327" s="86">
        <v>60</v>
      </c>
      <c r="E327" s="86">
        <v>60</v>
      </c>
    </row>
    <row r="328" spans="1:9" ht="12.75">
      <c r="A328" s="87"/>
      <c r="B328" s="99"/>
      <c r="C328" s="58">
        <v>2013</v>
      </c>
      <c r="D328" s="87">
        <v>60</v>
      </c>
      <c r="E328" s="87">
        <v>60</v>
      </c>
      <c r="F328" s="58"/>
      <c r="G328" s="59"/>
      <c r="H328" s="59"/>
      <c r="I328" s="57"/>
    </row>
    <row r="329" spans="4:5" ht="12.75">
      <c r="D329" s="86"/>
      <c r="E329" s="86"/>
    </row>
    <row r="330" spans="1:5" ht="12.75">
      <c r="A330" s="156">
        <v>4</v>
      </c>
      <c r="B330" s="98" t="s">
        <v>191</v>
      </c>
      <c r="C330" s="38" t="s">
        <v>84</v>
      </c>
      <c r="D330" s="86">
        <v>9.01</v>
      </c>
      <c r="E330" s="86">
        <v>9.01</v>
      </c>
    </row>
    <row r="331" spans="3:5" ht="12.75">
      <c r="C331" s="38">
        <v>2011</v>
      </c>
      <c r="D331" s="86">
        <f>D343+D350+D362+D356</f>
        <v>1.57</v>
      </c>
      <c r="E331" s="86">
        <f>E343+E350+E362+E356</f>
        <v>1.57</v>
      </c>
    </row>
    <row r="332" spans="3:5" ht="12.75">
      <c r="C332" s="38">
        <v>2012</v>
      </c>
      <c r="D332" s="86">
        <f>D344+D351+D363+D357</f>
        <v>0.79</v>
      </c>
      <c r="E332" s="86">
        <f>E344+E351+E363+E357</f>
        <v>0.79</v>
      </c>
    </row>
    <row r="333" spans="3:5" ht="12.75">
      <c r="C333" s="38">
        <v>2013</v>
      </c>
      <c r="D333" s="86">
        <f>D345+D352+D358+D364</f>
        <v>1.46</v>
      </c>
      <c r="E333" s="86">
        <f>E345+E352+E358+E364</f>
        <v>1.46</v>
      </c>
    </row>
    <row r="334" spans="3:5" ht="12.75">
      <c r="C334" s="38">
        <v>2014</v>
      </c>
      <c r="D334" s="86">
        <f>D346+D353+D359+D365</f>
        <v>1.76</v>
      </c>
      <c r="E334" s="86">
        <f>E346+E353+E359+E365</f>
        <v>1.76</v>
      </c>
    </row>
    <row r="335" spans="3:5" ht="12.75">
      <c r="C335" s="38">
        <v>2015</v>
      </c>
      <c r="D335" s="86">
        <f>D347+D354+D360</f>
        <v>0.8400000000000001</v>
      </c>
      <c r="E335" s="86">
        <f>E347+E354+E360</f>
        <v>0.8400000000000001</v>
      </c>
    </row>
    <row r="336" spans="3:5" ht="12.75">
      <c r="C336" s="38">
        <v>2016</v>
      </c>
      <c r="D336" s="86"/>
      <c r="E336" s="86"/>
    </row>
    <row r="337" spans="3:5" ht="12.75">
      <c r="C337" s="38">
        <v>2017</v>
      </c>
      <c r="D337" s="86">
        <f>D348</f>
        <v>2.19</v>
      </c>
      <c r="E337" s="86">
        <f>E348</f>
        <v>2.19</v>
      </c>
    </row>
    <row r="338" spans="3:5" ht="12.75">
      <c r="C338" s="38">
        <v>2018</v>
      </c>
      <c r="D338" s="86">
        <f>D366</f>
        <v>0.4</v>
      </c>
      <c r="E338" s="86">
        <f>E366</f>
        <v>0.4</v>
      </c>
    </row>
    <row r="339" spans="3:5" ht="12.75">
      <c r="C339" s="38">
        <v>2019</v>
      </c>
      <c r="D339" s="86"/>
      <c r="E339" s="86"/>
    </row>
    <row r="340" spans="1:9" ht="12.75">
      <c r="A340" s="87"/>
      <c r="B340" s="99"/>
      <c r="C340" s="58">
        <v>2020</v>
      </c>
      <c r="D340" s="87"/>
      <c r="E340" s="87"/>
      <c r="F340" s="58"/>
      <c r="G340" s="59"/>
      <c r="H340" s="59"/>
      <c r="I340" s="57"/>
    </row>
    <row r="341" spans="2:5" ht="12.75">
      <c r="B341" s="248" t="s">
        <v>522</v>
      </c>
      <c r="D341" s="86"/>
      <c r="E341" s="86"/>
    </row>
    <row r="342" spans="1:9" ht="12.75">
      <c r="A342" s="145" t="s">
        <v>352</v>
      </c>
      <c r="B342" s="91" t="s">
        <v>496</v>
      </c>
      <c r="C342" s="35" t="s">
        <v>84</v>
      </c>
      <c r="D342" s="110">
        <f>D343+D344+D345+D346+D347+D348</f>
        <v>4.12</v>
      </c>
      <c r="E342" s="110">
        <f>E343+E344+E345+E346+E347+E348</f>
        <v>4.12</v>
      </c>
      <c r="F342" s="35"/>
      <c r="G342" s="28"/>
      <c r="H342" s="28"/>
      <c r="I342" s="144"/>
    </row>
    <row r="343" spans="2:5" ht="12.75">
      <c r="B343" s="98" t="s">
        <v>497</v>
      </c>
      <c r="C343" s="38">
        <v>2011</v>
      </c>
      <c r="D343" s="86">
        <v>0.17</v>
      </c>
      <c r="E343" s="86">
        <v>0.17</v>
      </c>
    </row>
    <row r="344" spans="2:5" ht="12.75">
      <c r="B344" s="98" t="s">
        <v>498</v>
      </c>
      <c r="C344" s="38">
        <v>2012</v>
      </c>
      <c r="D344" s="86">
        <v>0.12</v>
      </c>
      <c r="E344" s="86">
        <v>0.12</v>
      </c>
    </row>
    <row r="345" spans="2:5" ht="12.75">
      <c r="B345" s="98" t="s">
        <v>499</v>
      </c>
      <c r="C345" s="38">
        <v>2013</v>
      </c>
      <c r="D345" s="86">
        <v>0.34</v>
      </c>
      <c r="E345" s="86">
        <v>0.34</v>
      </c>
    </row>
    <row r="346" spans="2:5" ht="12.75">
      <c r="B346" s="98" t="s">
        <v>500</v>
      </c>
      <c r="C346" s="38">
        <v>2014</v>
      </c>
      <c r="D346" s="86">
        <v>0.96</v>
      </c>
      <c r="E346" s="86">
        <v>0.96</v>
      </c>
    </row>
    <row r="347" spans="2:5" ht="12.75">
      <c r="B347" s="98" t="s">
        <v>501</v>
      </c>
      <c r="C347" s="38">
        <v>2015</v>
      </c>
      <c r="D347" s="86">
        <v>0.34</v>
      </c>
      <c r="E347" s="86">
        <v>0.34</v>
      </c>
    </row>
    <row r="348" spans="2:5" ht="12.75">
      <c r="B348" s="98" t="s">
        <v>502</v>
      </c>
      <c r="C348" s="38">
        <v>2017</v>
      </c>
      <c r="D348" s="86">
        <v>2.19</v>
      </c>
      <c r="E348" s="86">
        <v>2.19</v>
      </c>
    </row>
    <row r="349" spans="1:9" ht="12.75">
      <c r="A349" s="230" t="s">
        <v>353</v>
      </c>
      <c r="B349" s="231" t="s">
        <v>503</v>
      </c>
      <c r="C349" s="224" t="s">
        <v>84</v>
      </c>
      <c r="D349" s="145">
        <f>D350+D354+D351+D352+D353</f>
        <v>2.15</v>
      </c>
      <c r="E349" s="145">
        <f>E350+E354+E351+E352+E353</f>
        <v>2.15</v>
      </c>
      <c r="F349" s="227"/>
      <c r="G349" s="224"/>
      <c r="H349" s="232"/>
      <c r="I349" s="144"/>
    </row>
    <row r="350" spans="1:8" ht="12.75">
      <c r="A350" s="233"/>
      <c r="B350" s="234" t="s">
        <v>504</v>
      </c>
      <c r="C350" s="38">
        <v>2011</v>
      </c>
      <c r="D350" s="86">
        <v>0.8</v>
      </c>
      <c r="E350" s="86">
        <v>0.8</v>
      </c>
      <c r="F350" s="32"/>
      <c r="G350" s="38"/>
      <c r="H350" s="235"/>
    </row>
    <row r="351" spans="1:8" ht="12.75">
      <c r="A351" s="233"/>
      <c r="B351" s="234" t="s">
        <v>505</v>
      </c>
      <c r="C351" s="38">
        <v>2012</v>
      </c>
      <c r="D351" s="86">
        <v>0.37</v>
      </c>
      <c r="E351" s="86">
        <v>0.37</v>
      </c>
      <c r="F351" s="32"/>
      <c r="G351" s="38"/>
      <c r="H351" s="235"/>
    </row>
    <row r="352" spans="1:8" ht="12.75">
      <c r="A352" s="233"/>
      <c r="B352" s="234"/>
      <c r="C352" s="38">
        <v>2013</v>
      </c>
      <c r="D352" s="86">
        <v>0.38</v>
      </c>
      <c r="E352" s="86">
        <v>0.38</v>
      </c>
      <c r="F352" s="32"/>
      <c r="G352" s="38"/>
      <c r="H352" s="235"/>
    </row>
    <row r="353" spans="1:8" ht="12.75">
      <c r="A353" s="233"/>
      <c r="B353" s="234" t="s">
        <v>506</v>
      </c>
      <c r="C353" s="38">
        <v>2014</v>
      </c>
      <c r="D353" s="86">
        <v>0.3</v>
      </c>
      <c r="E353" s="86">
        <v>0.3</v>
      </c>
      <c r="F353" s="32"/>
      <c r="G353" s="38"/>
      <c r="H353" s="235"/>
    </row>
    <row r="354" spans="1:9" ht="12.75">
      <c r="A354" s="233"/>
      <c r="B354" s="234" t="s">
        <v>507</v>
      </c>
      <c r="C354" s="38">
        <v>2015</v>
      </c>
      <c r="D354" s="86">
        <v>0.3</v>
      </c>
      <c r="E354" s="86">
        <v>0.3</v>
      </c>
      <c r="F354" s="32"/>
      <c r="G354" s="38"/>
      <c r="H354" s="235"/>
      <c r="I354" s="57"/>
    </row>
    <row r="355" spans="1:9" ht="25.5" customHeight="1">
      <c r="A355" s="145" t="s">
        <v>354</v>
      </c>
      <c r="B355" s="144" t="s">
        <v>508</v>
      </c>
      <c r="C355" s="224" t="s">
        <v>84</v>
      </c>
      <c r="D355" s="145">
        <f>D356+D357+D358+D359+D360</f>
        <v>1.5</v>
      </c>
      <c r="E355" s="145">
        <f>E356+E357+E358+E359+E360</f>
        <v>1.5</v>
      </c>
      <c r="F355" s="224"/>
      <c r="G355" s="224"/>
      <c r="H355" s="224"/>
      <c r="I355" s="144"/>
    </row>
    <row r="356" spans="2:8" ht="12.75">
      <c r="B356" s="42" t="s">
        <v>509</v>
      </c>
      <c r="C356" s="38">
        <v>2011</v>
      </c>
      <c r="D356" s="86">
        <v>0.3</v>
      </c>
      <c r="E356" s="86">
        <v>0.3</v>
      </c>
      <c r="G356" s="38"/>
      <c r="H356" s="38"/>
    </row>
    <row r="357" spans="2:8" ht="12.75">
      <c r="B357" s="42" t="s">
        <v>510</v>
      </c>
      <c r="C357" s="38">
        <v>2012</v>
      </c>
      <c r="D357" s="86">
        <v>0.2</v>
      </c>
      <c r="E357" s="86">
        <v>0.2</v>
      </c>
      <c r="G357" s="38"/>
      <c r="H357" s="38"/>
    </row>
    <row r="358" spans="2:8" ht="12.75">
      <c r="B358" s="42" t="s">
        <v>511</v>
      </c>
      <c r="C358" s="38">
        <v>2013</v>
      </c>
      <c r="D358" s="86">
        <v>0.5</v>
      </c>
      <c r="E358" s="86">
        <v>0.5</v>
      </c>
      <c r="G358" s="38"/>
      <c r="H358" s="38"/>
    </row>
    <row r="359" spans="2:8" ht="12.75">
      <c r="B359" s="42" t="s">
        <v>512</v>
      </c>
      <c r="C359" s="38">
        <v>2014</v>
      </c>
      <c r="D359" s="86">
        <v>0.3</v>
      </c>
      <c r="E359" s="86">
        <v>0.3</v>
      </c>
      <c r="G359" s="38"/>
      <c r="H359" s="38"/>
    </row>
    <row r="360" spans="2:8" ht="12.75">
      <c r="B360" s="42" t="s">
        <v>513</v>
      </c>
      <c r="C360" s="38">
        <v>2015</v>
      </c>
      <c r="D360" s="86">
        <v>0.2</v>
      </c>
      <c r="E360" s="86">
        <v>0.2</v>
      </c>
      <c r="G360" s="38"/>
      <c r="H360" s="38"/>
    </row>
    <row r="361" spans="1:9" ht="12.75">
      <c r="A361" s="145" t="s">
        <v>426</v>
      </c>
      <c r="B361" s="144" t="s">
        <v>514</v>
      </c>
      <c r="C361" s="35" t="s">
        <v>84</v>
      </c>
      <c r="D361" s="110">
        <f>D362+D363+D364+D365+D366</f>
        <v>1.2400000000000002</v>
      </c>
      <c r="E361" s="110">
        <f>E362+E363+E364+E365+E366</f>
        <v>1.2400000000000002</v>
      </c>
      <c r="F361" s="35"/>
      <c r="G361" s="35"/>
      <c r="H361" s="35"/>
      <c r="I361" s="144"/>
    </row>
    <row r="362" spans="2:8" ht="12.75">
      <c r="B362" s="42" t="s">
        <v>511</v>
      </c>
      <c r="C362" s="38">
        <v>2011</v>
      </c>
      <c r="D362" s="86">
        <v>0.3</v>
      </c>
      <c r="E362" s="86">
        <v>0.3</v>
      </c>
      <c r="G362" s="38"/>
      <c r="H362" s="38"/>
    </row>
    <row r="363" spans="2:8" ht="12.75">
      <c r="B363" s="42" t="s">
        <v>515</v>
      </c>
      <c r="C363" s="38">
        <v>2012</v>
      </c>
      <c r="D363" s="86">
        <v>0.1</v>
      </c>
      <c r="E363" s="86">
        <v>0.1</v>
      </c>
      <c r="G363" s="38"/>
      <c r="H363" s="38"/>
    </row>
    <row r="364" spans="2:8" ht="12.75">
      <c r="B364" s="42" t="s">
        <v>516</v>
      </c>
      <c r="C364" s="38">
        <v>2013</v>
      </c>
      <c r="D364" s="86">
        <v>0.24</v>
      </c>
      <c r="E364" s="86">
        <v>0.24</v>
      </c>
      <c r="G364" s="38"/>
      <c r="H364" s="38"/>
    </row>
    <row r="365" spans="2:8" ht="12" customHeight="1">
      <c r="B365" s="42" t="s">
        <v>517</v>
      </c>
      <c r="C365" s="38">
        <v>2014</v>
      </c>
      <c r="D365" s="86">
        <v>0.2</v>
      </c>
      <c r="E365" s="86">
        <v>0.2</v>
      </c>
      <c r="G365" s="38"/>
      <c r="H365" s="38"/>
    </row>
    <row r="366" spans="2:8" ht="25.5">
      <c r="B366" s="42" t="s">
        <v>518</v>
      </c>
      <c r="C366" s="38">
        <v>2018</v>
      </c>
      <c r="D366" s="86">
        <v>0.4</v>
      </c>
      <c r="E366" s="86">
        <v>0.4</v>
      </c>
      <c r="G366" s="38"/>
      <c r="H366" s="38"/>
    </row>
    <row r="367" spans="4:5" ht="12.75">
      <c r="D367" s="86"/>
      <c r="E367" s="86"/>
    </row>
    <row r="368" spans="1:8" ht="12.75">
      <c r="A368" s="156">
        <v>5</v>
      </c>
      <c r="B368" s="98" t="s">
        <v>144</v>
      </c>
      <c r="C368" s="38" t="s">
        <v>84</v>
      </c>
      <c r="D368" s="86">
        <f>D369+D370+D371+D372+D373+D374+D375+D376+D377+D378</f>
        <v>149.2</v>
      </c>
      <c r="E368" s="86">
        <f>E369+E370+E371+E372+E373+E374+E375+E376+E377+E378</f>
        <v>119.2</v>
      </c>
      <c r="F368" s="86"/>
      <c r="G368" s="38"/>
      <c r="H368" s="86">
        <f>H369+H370+H371+H372+H373+H374+H375+H376+H377+H378</f>
        <v>30</v>
      </c>
    </row>
    <row r="369" spans="3:8" ht="12.75">
      <c r="C369" s="38">
        <v>2011</v>
      </c>
      <c r="D369" s="86">
        <f>D380+D382</f>
        <v>3</v>
      </c>
      <c r="E369" s="86">
        <f>E380+E382</f>
        <v>3</v>
      </c>
      <c r="H369" s="86">
        <f>H380+H382</f>
        <v>0</v>
      </c>
    </row>
    <row r="370" spans="3:8" ht="12.75">
      <c r="C370" s="38">
        <v>2012</v>
      </c>
      <c r="D370" s="86">
        <f>D379+D384+D383</f>
        <v>22.7</v>
      </c>
      <c r="E370" s="86">
        <f>E379+E384+E383</f>
        <v>22.7</v>
      </c>
      <c r="H370" s="86">
        <f>H379+H384+H383</f>
        <v>0</v>
      </c>
    </row>
    <row r="371" spans="3:8" ht="12.75">
      <c r="C371" s="38">
        <v>2013</v>
      </c>
      <c r="D371" s="86"/>
      <c r="E371" s="86"/>
      <c r="H371" s="86"/>
    </row>
    <row r="372" spans="3:8" ht="12.75">
      <c r="C372" s="38">
        <v>2014</v>
      </c>
      <c r="D372" s="86"/>
      <c r="E372" s="86"/>
      <c r="H372" s="86"/>
    </row>
    <row r="373" spans="3:8" ht="12.75">
      <c r="C373" s="38">
        <v>2015</v>
      </c>
      <c r="D373" s="86">
        <f>D403+D386+D390</f>
        <v>24.5</v>
      </c>
      <c r="E373" s="86">
        <f>E403+E386+E390</f>
        <v>9.5</v>
      </c>
      <c r="H373" s="86">
        <f>H403+H386+H390</f>
        <v>15</v>
      </c>
    </row>
    <row r="374" spans="3:8" ht="12.75">
      <c r="C374" s="38">
        <v>2016</v>
      </c>
      <c r="D374" s="86">
        <f>D387</f>
        <v>15</v>
      </c>
      <c r="E374" s="86">
        <f>E387</f>
        <v>0</v>
      </c>
      <c r="H374" s="86">
        <f>H387</f>
        <v>15</v>
      </c>
    </row>
    <row r="375" spans="3:8" ht="12.75">
      <c r="C375" s="38">
        <v>2017</v>
      </c>
      <c r="D375" s="86">
        <f>D392+D399</f>
        <v>17</v>
      </c>
      <c r="E375" s="86">
        <f>E392+E399</f>
        <v>17</v>
      </c>
      <c r="H375" s="86">
        <f>H392+H399</f>
        <v>0</v>
      </c>
    </row>
    <row r="376" spans="3:8" ht="12.75">
      <c r="C376" s="38">
        <v>2018</v>
      </c>
      <c r="D376" s="86">
        <f>D393+D395+D400</f>
        <v>37</v>
      </c>
      <c r="E376" s="86">
        <f>E393+E395+E400</f>
        <v>37</v>
      </c>
      <c r="H376" s="86">
        <f>H393+H395+H400</f>
        <v>0</v>
      </c>
    </row>
    <row r="377" spans="3:8" ht="12.75">
      <c r="C377" s="38">
        <v>2019</v>
      </c>
      <c r="D377" s="86">
        <f>D396+D401</f>
        <v>20</v>
      </c>
      <c r="E377" s="86">
        <f>E396+E401</f>
        <v>20</v>
      </c>
      <c r="H377" s="86">
        <f>H396+H401</f>
        <v>0</v>
      </c>
    </row>
    <row r="378" spans="1:9" ht="12.75">
      <c r="A378" s="87"/>
      <c r="B378" s="99"/>
      <c r="C378" s="58">
        <v>2020</v>
      </c>
      <c r="D378" s="87">
        <f>D397</f>
        <v>10</v>
      </c>
      <c r="E378" s="87">
        <f>E397</f>
        <v>10</v>
      </c>
      <c r="F378" s="58"/>
      <c r="G378" s="59"/>
      <c r="H378" s="87">
        <f>H397</f>
        <v>0</v>
      </c>
      <c r="I378" s="57"/>
    </row>
    <row r="379" spans="1:9" ht="77.25" customHeight="1">
      <c r="A379" s="223" t="s">
        <v>375</v>
      </c>
      <c r="B379" s="92" t="s">
        <v>131</v>
      </c>
      <c r="C379" s="56">
        <v>2012</v>
      </c>
      <c r="D379" s="115">
        <v>20</v>
      </c>
      <c r="E379" s="115">
        <v>20</v>
      </c>
      <c r="F379" s="56"/>
      <c r="G379" s="56"/>
      <c r="H379" s="56"/>
      <c r="I379" s="20" t="s">
        <v>132</v>
      </c>
    </row>
    <row r="380" spans="1:9" ht="41.25" customHeight="1">
      <c r="A380" s="226" t="s">
        <v>376</v>
      </c>
      <c r="B380" s="91" t="s">
        <v>133</v>
      </c>
      <c r="C380" s="224">
        <v>2011</v>
      </c>
      <c r="D380" s="145">
        <v>2</v>
      </c>
      <c r="E380" s="145">
        <v>2</v>
      </c>
      <c r="F380" s="224"/>
      <c r="G380" s="224"/>
      <c r="H380" s="224"/>
      <c r="I380" s="144" t="s">
        <v>134</v>
      </c>
    </row>
    <row r="381" spans="1:9" ht="43.5" customHeight="1">
      <c r="A381" s="226" t="s">
        <v>377</v>
      </c>
      <c r="B381" s="144" t="s">
        <v>432</v>
      </c>
      <c r="C381" s="224" t="s">
        <v>84</v>
      </c>
      <c r="D381" s="145">
        <f>D382+D383</f>
        <v>2.5</v>
      </c>
      <c r="E381" s="145">
        <f>E382+E383</f>
        <v>2.5</v>
      </c>
      <c r="F381" s="224"/>
      <c r="G381" s="224"/>
      <c r="H381" s="224"/>
      <c r="I381" s="144" t="s">
        <v>134</v>
      </c>
    </row>
    <row r="382" spans="1:8" ht="15" customHeight="1">
      <c r="A382" s="85"/>
      <c r="B382" s="42"/>
      <c r="C382" s="38">
        <v>2011</v>
      </c>
      <c r="D382" s="86">
        <v>1</v>
      </c>
      <c r="E382" s="86">
        <v>1</v>
      </c>
      <c r="G382" s="38"/>
      <c r="H382" s="38"/>
    </row>
    <row r="383" spans="1:9" ht="17.25" customHeight="1">
      <c r="A383" s="222"/>
      <c r="B383" s="57"/>
      <c r="C383" s="58">
        <v>2012</v>
      </c>
      <c r="D383" s="87">
        <v>1.5</v>
      </c>
      <c r="E383" s="87">
        <v>1.5</v>
      </c>
      <c r="F383" s="58"/>
      <c r="G383" s="58"/>
      <c r="H383" s="58"/>
      <c r="I383" s="57"/>
    </row>
    <row r="384" spans="1:9" ht="35.25" customHeight="1">
      <c r="A384" s="222" t="s">
        <v>378</v>
      </c>
      <c r="B384" s="99" t="s">
        <v>433</v>
      </c>
      <c r="C384" s="58">
        <v>2012</v>
      </c>
      <c r="D384" s="87">
        <v>1.2</v>
      </c>
      <c r="E384" s="87">
        <v>1.2</v>
      </c>
      <c r="F384" s="58"/>
      <c r="G384" s="58"/>
      <c r="H384" s="58"/>
      <c r="I384" s="57" t="s">
        <v>136</v>
      </c>
    </row>
    <row r="385" spans="1:8" ht="25.5">
      <c r="A385" s="85" t="s">
        <v>379</v>
      </c>
      <c r="B385" s="98" t="s">
        <v>478</v>
      </c>
      <c r="C385" s="38" t="s">
        <v>84</v>
      </c>
      <c r="D385" s="86">
        <f>D386+D387</f>
        <v>30</v>
      </c>
      <c r="H385" s="86">
        <f>H386+H387</f>
        <v>30</v>
      </c>
    </row>
    <row r="386" spans="1:8" ht="12.75">
      <c r="A386" s="85"/>
      <c r="C386" s="38">
        <v>2015</v>
      </c>
      <c r="D386" s="86">
        <v>15</v>
      </c>
      <c r="H386" s="86">
        <v>15</v>
      </c>
    </row>
    <row r="387" spans="1:8" ht="12.75">
      <c r="A387" s="85"/>
      <c r="C387" s="38">
        <v>2016</v>
      </c>
      <c r="D387" s="86">
        <v>15</v>
      </c>
      <c r="H387" s="86">
        <v>15</v>
      </c>
    </row>
    <row r="388" spans="1:9" ht="25.5">
      <c r="A388" s="226" t="s">
        <v>380</v>
      </c>
      <c r="B388" s="91" t="s">
        <v>438</v>
      </c>
      <c r="C388" s="224" t="s">
        <v>84</v>
      </c>
      <c r="D388" s="145">
        <f>D389+D390</f>
        <v>10</v>
      </c>
      <c r="E388" s="145">
        <f>E389+E390</f>
        <v>10</v>
      </c>
      <c r="F388" s="224"/>
      <c r="G388" s="227"/>
      <c r="H388" s="227"/>
      <c r="I388" s="144"/>
    </row>
    <row r="389" spans="1:5" ht="12.75">
      <c r="A389" s="85"/>
      <c r="C389" s="38">
        <v>2014</v>
      </c>
      <c r="D389" s="86">
        <v>5</v>
      </c>
      <c r="E389" s="86">
        <v>5</v>
      </c>
    </row>
    <row r="390" spans="1:9" ht="12.75">
      <c r="A390" s="222"/>
      <c r="B390" s="99"/>
      <c r="C390" s="58">
        <v>2015</v>
      </c>
      <c r="D390" s="87">
        <v>5</v>
      </c>
      <c r="E390" s="87">
        <v>5</v>
      </c>
      <c r="F390" s="58"/>
      <c r="G390" s="59"/>
      <c r="H390" s="59"/>
      <c r="I390" s="57"/>
    </row>
    <row r="391" spans="1:9" ht="25.5">
      <c r="A391" s="226" t="s">
        <v>443</v>
      </c>
      <c r="B391" s="91" t="s">
        <v>140</v>
      </c>
      <c r="C391" s="35" t="s">
        <v>84</v>
      </c>
      <c r="D391" s="110">
        <f>D392+D393</f>
        <v>14</v>
      </c>
      <c r="E391" s="110">
        <f>E392+E393</f>
        <v>14</v>
      </c>
      <c r="F391" s="35"/>
      <c r="G391" s="28"/>
      <c r="H391" s="28"/>
      <c r="I391" s="144" t="s">
        <v>141</v>
      </c>
    </row>
    <row r="392" spans="1:5" ht="12.75">
      <c r="A392" s="85"/>
      <c r="C392" s="38">
        <v>2017</v>
      </c>
      <c r="D392" s="86">
        <v>7</v>
      </c>
      <c r="E392" s="86">
        <v>7</v>
      </c>
    </row>
    <row r="393" spans="1:9" ht="12.75">
      <c r="A393" s="222"/>
      <c r="B393" s="99"/>
      <c r="C393" s="58">
        <v>2018</v>
      </c>
      <c r="D393" s="87">
        <v>7</v>
      </c>
      <c r="E393" s="87">
        <v>7</v>
      </c>
      <c r="F393" s="58"/>
      <c r="G393" s="59"/>
      <c r="H393" s="59"/>
      <c r="I393" s="57"/>
    </row>
    <row r="394" spans="1:5" ht="25.5">
      <c r="A394" s="85" t="s">
        <v>444</v>
      </c>
      <c r="B394" s="98" t="s">
        <v>439</v>
      </c>
      <c r="C394" s="38" t="s">
        <v>84</v>
      </c>
      <c r="D394" s="86">
        <f>D395+D396+D397</f>
        <v>40</v>
      </c>
      <c r="E394" s="86">
        <f>E395+E396+E397</f>
        <v>40</v>
      </c>
    </row>
    <row r="395" spans="1:5" ht="12.75">
      <c r="A395" s="85"/>
      <c r="C395" s="38">
        <v>2018</v>
      </c>
      <c r="D395" s="86">
        <v>20</v>
      </c>
      <c r="E395" s="86">
        <v>20</v>
      </c>
    </row>
    <row r="396" spans="1:5" ht="12.75">
      <c r="A396" s="85"/>
      <c r="C396" s="38">
        <v>2019</v>
      </c>
      <c r="D396" s="86">
        <v>10</v>
      </c>
      <c r="E396" s="86">
        <v>10</v>
      </c>
    </row>
    <row r="397" spans="1:5" ht="12.75">
      <c r="A397" s="85"/>
      <c r="C397" s="38">
        <v>2020</v>
      </c>
      <c r="D397" s="86">
        <v>10</v>
      </c>
      <c r="E397" s="86">
        <v>10</v>
      </c>
    </row>
    <row r="398" spans="1:9" ht="25.5">
      <c r="A398" s="226" t="s">
        <v>445</v>
      </c>
      <c r="B398" s="91" t="s">
        <v>440</v>
      </c>
      <c r="C398" s="224" t="s">
        <v>84</v>
      </c>
      <c r="D398" s="145">
        <f>D399+D400+D401</f>
        <v>30</v>
      </c>
      <c r="E398" s="145">
        <f>E399+E400+E401</f>
        <v>30</v>
      </c>
      <c r="F398" s="224"/>
      <c r="G398" s="227"/>
      <c r="H398" s="227"/>
      <c r="I398" s="144"/>
    </row>
    <row r="399" spans="1:5" ht="12.75">
      <c r="A399" s="85"/>
      <c r="C399" s="38">
        <v>2017</v>
      </c>
      <c r="D399" s="86">
        <v>10</v>
      </c>
      <c r="E399" s="86">
        <v>10</v>
      </c>
    </row>
    <row r="400" spans="1:5" ht="12.75">
      <c r="A400" s="85"/>
      <c r="C400" s="38">
        <v>2018</v>
      </c>
      <c r="D400" s="86">
        <v>10</v>
      </c>
      <c r="E400" s="86">
        <v>10</v>
      </c>
    </row>
    <row r="401" spans="1:9" ht="12.75">
      <c r="A401" s="222"/>
      <c r="B401" s="99"/>
      <c r="C401" s="58">
        <v>2019</v>
      </c>
      <c r="D401" s="87">
        <v>10</v>
      </c>
      <c r="E401" s="87">
        <v>10</v>
      </c>
      <c r="F401" s="58"/>
      <c r="G401" s="59"/>
      <c r="H401" s="59"/>
      <c r="I401" s="57"/>
    </row>
    <row r="402" spans="1:5" ht="25.5">
      <c r="A402" s="85" t="s">
        <v>446</v>
      </c>
      <c r="B402" s="98" t="s">
        <v>441</v>
      </c>
      <c r="C402" s="38" t="s">
        <v>84</v>
      </c>
      <c r="D402" s="86">
        <v>4.5</v>
      </c>
      <c r="E402" s="86">
        <v>4.5</v>
      </c>
    </row>
    <row r="403" spans="1:5" ht="12.75">
      <c r="A403" s="85"/>
      <c r="C403" s="38">
        <v>2015</v>
      </c>
      <c r="D403" s="86">
        <v>4.5</v>
      </c>
      <c r="E403" s="86">
        <v>4.5</v>
      </c>
    </row>
    <row r="404" spans="1:8" ht="12.75">
      <c r="A404" s="236"/>
      <c r="B404" s="237"/>
      <c r="C404" s="238"/>
      <c r="D404" s="236"/>
      <c r="E404" s="236"/>
      <c r="F404" s="238"/>
      <c r="G404" s="239"/>
      <c r="H404" s="239"/>
    </row>
    <row r="405" spans="1:8" ht="12.75">
      <c r="A405" s="156">
        <v>6</v>
      </c>
      <c r="B405" s="98" t="s">
        <v>145</v>
      </c>
      <c r="C405" s="38" t="s">
        <v>84</v>
      </c>
      <c r="D405" s="86">
        <f>D406+D407+D408+D409+D410+D411+D412+D413+D414+D415+D427</f>
        <v>462</v>
      </c>
      <c r="E405" s="86">
        <f>E406+E407+E408+E409+E410+E411+E412+E413+E414+E415</f>
        <v>286</v>
      </c>
      <c r="F405" s="86">
        <f>F406+F407+F408+F409+F410+F411+F412+F413+F414+F415</f>
        <v>0</v>
      </c>
      <c r="G405" s="86">
        <f>G406+G407+G408+G409+G410+G411+G412+G413+G414+G415</f>
        <v>112</v>
      </c>
      <c r="H405" s="86">
        <f>H406+H407+H408+H409+H410+H411+H412+H413+H414+H415+H427</f>
        <v>64</v>
      </c>
    </row>
    <row r="406" spans="3:8" ht="12.75">
      <c r="C406" s="38">
        <v>2011</v>
      </c>
      <c r="D406" s="86">
        <f>D417+D428</f>
        <v>17</v>
      </c>
      <c r="E406" s="86">
        <f>E417+E428</f>
        <v>17</v>
      </c>
      <c r="F406" s="86">
        <f>F417+F428</f>
        <v>0</v>
      </c>
      <c r="G406" s="86">
        <f>G417+G428</f>
        <v>0</v>
      </c>
      <c r="H406" s="86">
        <f>H417+H428</f>
        <v>0</v>
      </c>
    </row>
    <row r="407" spans="3:8" ht="12.75">
      <c r="C407" s="38">
        <v>2012</v>
      </c>
      <c r="D407" s="86">
        <f>D418</f>
        <v>18</v>
      </c>
      <c r="E407" s="86">
        <f>E418</f>
        <v>18</v>
      </c>
      <c r="F407" s="86">
        <f>F418</f>
        <v>0</v>
      </c>
      <c r="G407" s="86">
        <f>G418</f>
        <v>0</v>
      </c>
      <c r="H407" s="86">
        <f>H418</f>
        <v>0</v>
      </c>
    </row>
    <row r="408" spans="3:8" ht="12.75">
      <c r="C408" s="38">
        <v>2013</v>
      </c>
      <c r="D408" s="86">
        <f>D419+D429</f>
        <v>39</v>
      </c>
      <c r="E408" s="86">
        <f>E419+E429</f>
        <v>19</v>
      </c>
      <c r="F408" s="86">
        <f>F419+F429</f>
        <v>0</v>
      </c>
      <c r="G408" s="86">
        <f>G419+G429</f>
        <v>0</v>
      </c>
      <c r="H408" s="86">
        <f>H419+H429</f>
        <v>20</v>
      </c>
    </row>
    <row r="409" spans="3:8" ht="12.75">
      <c r="C409" s="38">
        <v>2014</v>
      </c>
      <c r="D409" s="86">
        <f>D420+D435</f>
        <v>22</v>
      </c>
      <c r="E409" s="86">
        <f>E420+E435</f>
        <v>22</v>
      </c>
      <c r="F409" s="86">
        <f>F420+F435</f>
        <v>0</v>
      </c>
      <c r="G409" s="86">
        <f>G420+G435</f>
        <v>0</v>
      </c>
      <c r="H409" s="86">
        <f>H420+H435</f>
        <v>0</v>
      </c>
    </row>
    <row r="410" spans="3:8" ht="12.75">
      <c r="C410" s="38">
        <v>2015</v>
      </c>
      <c r="D410" s="86">
        <f>D421+D430</f>
        <v>37</v>
      </c>
      <c r="E410" s="86">
        <f>E421+E430</f>
        <v>23</v>
      </c>
      <c r="F410" s="86">
        <f>F421+F430</f>
        <v>0</v>
      </c>
      <c r="G410" s="86">
        <f>G421+G430</f>
        <v>0</v>
      </c>
      <c r="H410" s="86">
        <f>H421+H430</f>
        <v>14</v>
      </c>
    </row>
    <row r="411" spans="3:8" ht="12.75">
      <c r="C411" s="38">
        <v>2016</v>
      </c>
      <c r="D411" s="86">
        <f>D422+D436</f>
        <v>57</v>
      </c>
      <c r="E411" s="86">
        <f>E422+E436</f>
        <v>57</v>
      </c>
      <c r="F411" s="86">
        <f>F422+F436</f>
        <v>0</v>
      </c>
      <c r="G411" s="86">
        <f>G422+G436</f>
        <v>0</v>
      </c>
      <c r="H411" s="86">
        <f>H422+H436</f>
        <v>0</v>
      </c>
    </row>
    <row r="412" spans="3:8" ht="12.75">
      <c r="C412" s="38">
        <v>2017</v>
      </c>
      <c r="D412" s="86">
        <f>D423+D434</f>
        <v>140</v>
      </c>
      <c r="E412" s="86">
        <f>E423+E434</f>
        <v>28</v>
      </c>
      <c r="F412" s="86">
        <f>F423+F434</f>
        <v>0</v>
      </c>
      <c r="G412" s="86">
        <f>G423+G434</f>
        <v>112</v>
      </c>
      <c r="H412" s="86">
        <f>H423+H434</f>
        <v>0</v>
      </c>
    </row>
    <row r="413" spans="3:8" ht="12.75">
      <c r="C413" s="38">
        <v>2018</v>
      </c>
      <c r="D413" s="86">
        <f aca="true" t="shared" si="2" ref="D413:H415">D424</f>
        <v>31</v>
      </c>
      <c r="E413" s="86">
        <f t="shared" si="2"/>
        <v>31</v>
      </c>
      <c r="F413" s="86">
        <f t="shared" si="2"/>
        <v>0</v>
      </c>
      <c r="G413" s="86">
        <f t="shared" si="2"/>
        <v>0</v>
      </c>
      <c r="H413" s="86">
        <f t="shared" si="2"/>
        <v>0</v>
      </c>
    </row>
    <row r="414" spans="3:8" ht="12.75">
      <c r="C414" s="38">
        <v>2019</v>
      </c>
      <c r="D414" s="86">
        <f t="shared" si="2"/>
        <v>34</v>
      </c>
      <c r="E414" s="86">
        <f t="shared" si="2"/>
        <v>34</v>
      </c>
      <c r="F414" s="86">
        <f t="shared" si="2"/>
        <v>0</v>
      </c>
      <c r="G414" s="86">
        <f t="shared" si="2"/>
        <v>0</v>
      </c>
      <c r="H414" s="86">
        <f t="shared" si="2"/>
        <v>0</v>
      </c>
    </row>
    <row r="415" spans="1:9" ht="12.75">
      <c r="A415" s="87"/>
      <c r="B415" s="99"/>
      <c r="C415" s="58">
        <v>2020</v>
      </c>
      <c r="D415" s="87">
        <f t="shared" si="2"/>
        <v>37</v>
      </c>
      <c r="E415" s="87">
        <f t="shared" si="2"/>
        <v>37</v>
      </c>
      <c r="F415" s="87">
        <f t="shared" si="2"/>
        <v>0</v>
      </c>
      <c r="G415" s="87">
        <f t="shared" si="2"/>
        <v>0</v>
      </c>
      <c r="H415" s="87">
        <f t="shared" si="2"/>
        <v>0</v>
      </c>
      <c r="I415" s="57"/>
    </row>
    <row r="416" spans="1:5" ht="12.75">
      <c r="A416" s="86" t="s">
        <v>381</v>
      </c>
      <c r="B416" s="98" t="s">
        <v>491</v>
      </c>
      <c r="C416" s="36" t="s">
        <v>492</v>
      </c>
      <c r="D416" s="116">
        <f>D417+D418+D419+D420+D421+D422+D423+D424+D425+D426</f>
        <v>252</v>
      </c>
      <c r="E416" s="116">
        <f>E417+E418+E419+E420+E421+E422+E423+E424+E425+E426</f>
        <v>252</v>
      </c>
    </row>
    <row r="417" spans="3:5" ht="12.75">
      <c r="C417" s="38">
        <v>2011</v>
      </c>
      <c r="D417" s="86">
        <v>16</v>
      </c>
      <c r="E417" s="86">
        <v>16</v>
      </c>
    </row>
    <row r="418" spans="3:5" ht="12.75">
      <c r="C418" s="38">
        <v>2012</v>
      </c>
      <c r="D418" s="86">
        <v>18</v>
      </c>
      <c r="E418" s="86">
        <v>18</v>
      </c>
    </row>
    <row r="419" spans="3:5" ht="12.75">
      <c r="C419" s="38">
        <v>2013</v>
      </c>
      <c r="D419" s="86">
        <v>19</v>
      </c>
      <c r="E419" s="86">
        <v>19</v>
      </c>
    </row>
    <row r="420" spans="3:5" ht="12.75">
      <c r="C420" s="38">
        <v>2014</v>
      </c>
      <c r="D420" s="86">
        <v>21</v>
      </c>
      <c r="E420" s="86">
        <v>21</v>
      </c>
    </row>
    <row r="421" spans="3:5" ht="12.75">
      <c r="C421" s="38">
        <v>2015</v>
      </c>
      <c r="D421" s="86">
        <v>23</v>
      </c>
      <c r="E421" s="86">
        <v>23</v>
      </c>
    </row>
    <row r="422" spans="3:5" ht="12.75">
      <c r="C422" s="38">
        <v>2016</v>
      </c>
      <c r="D422" s="86">
        <v>25</v>
      </c>
      <c r="E422" s="86">
        <v>25</v>
      </c>
    </row>
    <row r="423" spans="3:5" ht="12.75">
      <c r="C423" s="38">
        <v>2017</v>
      </c>
      <c r="D423" s="86">
        <v>28</v>
      </c>
      <c r="E423" s="86">
        <v>28</v>
      </c>
    </row>
    <row r="424" spans="3:5" ht="12.75">
      <c r="C424" s="38">
        <v>2018</v>
      </c>
      <c r="D424" s="86">
        <v>31</v>
      </c>
      <c r="E424" s="86">
        <v>31</v>
      </c>
    </row>
    <row r="425" spans="3:5" ht="12.75">
      <c r="C425" s="38">
        <v>2019</v>
      </c>
      <c r="D425" s="86">
        <v>34</v>
      </c>
      <c r="E425" s="86">
        <v>34</v>
      </c>
    </row>
    <row r="426" spans="3:5" ht="12.75">
      <c r="C426" s="58">
        <v>2020</v>
      </c>
      <c r="D426" s="86">
        <v>37</v>
      </c>
      <c r="E426" s="86">
        <v>37</v>
      </c>
    </row>
    <row r="427" spans="1:9" ht="38.25">
      <c r="A427" s="115" t="s">
        <v>382</v>
      </c>
      <c r="B427" s="20" t="s">
        <v>493</v>
      </c>
      <c r="C427" s="38" t="s">
        <v>495</v>
      </c>
      <c r="D427" s="115">
        <v>30</v>
      </c>
      <c r="E427" s="115"/>
      <c r="F427" s="56"/>
      <c r="G427" s="56"/>
      <c r="H427" s="56">
        <v>30</v>
      </c>
      <c r="I427" s="20"/>
    </row>
    <row r="428" spans="1:9" ht="25.5">
      <c r="A428" s="226" t="s">
        <v>383</v>
      </c>
      <c r="B428" s="91" t="s">
        <v>482</v>
      </c>
      <c r="C428" s="35">
        <v>2011</v>
      </c>
      <c r="D428" s="110">
        <v>1</v>
      </c>
      <c r="E428" s="110">
        <v>1</v>
      </c>
      <c r="F428" s="35"/>
      <c r="G428" s="28"/>
      <c r="H428" s="28"/>
      <c r="I428" s="144" t="s">
        <v>483</v>
      </c>
    </row>
    <row r="429" spans="1:9" ht="25.5">
      <c r="A429" s="226" t="s">
        <v>384</v>
      </c>
      <c r="B429" s="91" t="s">
        <v>484</v>
      </c>
      <c r="C429" s="35">
        <v>2013</v>
      </c>
      <c r="D429" s="110">
        <v>20</v>
      </c>
      <c r="E429" s="110"/>
      <c r="F429" s="35"/>
      <c r="G429" s="28"/>
      <c r="H429" s="28">
        <v>20</v>
      </c>
      <c r="I429" s="144" t="s">
        <v>146</v>
      </c>
    </row>
    <row r="430" spans="1:9" ht="12.75">
      <c r="A430" s="223" t="s">
        <v>385</v>
      </c>
      <c r="B430" s="92" t="s">
        <v>153</v>
      </c>
      <c r="C430" s="242">
        <v>2015</v>
      </c>
      <c r="D430" s="243">
        <v>14</v>
      </c>
      <c r="E430" s="243"/>
      <c r="F430" s="242"/>
      <c r="G430" s="35"/>
      <c r="H430" s="244">
        <v>14</v>
      </c>
      <c r="I430" s="20" t="s">
        <v>481</v>
      </c>
    </row>
    <row r="431" spans="1:9" ht="53.25" customHeight="1">
      <c r="A431" s="226" t="s">
        <v>386</v>
      </c>
      <c r="B431" s="91" t="s">
        <v>485</v>
      </c>
      <c r="C431" s="35"/>
      <c r="D431" s="245"/>
      <c r="E431" s="110"/>
      <c r="F431" s="35"/>
      <c r="G431" s="28"/>
      <c r="H431" s="28"/>
      <c r="I431" s="144"/>
    </row>
    <row r="432" spans="1:5" ht="12.75">
      <c r="A432" s="85"/>
      <c r="D432" s="86"/>
      <c r="E432" s="86"/>
    </row>
    <row r="433" spans="1:5" ht="12.75">
      <c r="A433" s="85"/>
      <c r="D433" s="86"/>
      <c r="E433" s="86"/>
    </row>
    <row r="434" spans="1:9" ht="38.25">
      <c r="A434" s="223" t="s">
        <v>387</v>
      </c>
      <c r="B434" s="92" t="s">
        <v>486</v>
      </c>
      <c r="C434" s="56">
        <v>2017</v>
      </c>
      <c r="D434" s="115">
        <v>112</v>
      </c>
      <c r="E434" s="115"/>
      <c r="F434" s="56"/>
      <c r="G434" s="63">
        <v>112</v>
      </c>
      <c r="H434" s="63"/>
      <c r="I434" s="20" t="s">
        <v>487</v>
      </c>
    </row>
    <row r="435" spans="1:9" ht="25.5">
      <c r="A435" s="223" t="s">
        <v>388</v>
      </c>
      <c r="B435" s="20" t="s">
        <v>488</v>
      </c>
      <c r="C435" s="242">
        <v>2014</v>
      </c>
      <c r="D435" s="243">
        <v>1</v>
      </c>
      <c r="E435" s="243">
        <v>1</v>
      </c>
      <c r="F435" s="242"/>
      <c r="G435" s="242"/>
      <c r="H435" s="242"/>
      <c r="I435" s="20"/>
    </row>
    <row r="436" spans="1:9" ht="25.5">
      <c r="A436" s="86" t="s">
        <v>494</v>
      </c>
      <c r="B436" s="98" t="s">
        <v>489</v>
      </c>
      <c r="C436" s="36">
        <v>2016</v>
      </c>
      <c r="D436" s="116">
        <v>32</v>
      </c>
      <c r="E436" s="116">
        <v>32</v>
      </c>
      <c r="I436" s="42" t="s">
        <v>490</v>
      </c>
    </row>
    <row r="437" spans="4:5" ht="12.75">
      <c r="D437" s="86"/>
      <c r="E437" s="86"/>
    </row>
    <row r="438" spans="4:5" ht="12.75">
      <c r="D438" s="86"/>
      <c r="E438" s="86"/>
    </row>
    <row r="439" spans="1:8" ht="12.75">
      <c r="A439" s="156">
        <v>7</v>
      </c>
      <c r="B439" s="98" t="s">
        <v>158</v>
      </c>
      <c r="C439" s="38" t="s">
        <v>84</v>
      </c>
      <c r="D439" s="86">
        <f>D440+D441+D442+D443+D444+D445+D446+D447+D448+D449</f>
        <v>585</v>
      </c>
      <c r="E439" s="86">
        <f>E440+E441+E442+E443+E444+E445+E446+E447+E448+E449</f>
        <v>112.00000000000003</v>
      </c>
      <c r="F439" s="86">
        <f>F440+F441+F442+F443+F444+F445+F446+F447+F448+F449</f>
        <v>15</v>
      </c>
      <c r="G439" s="86">
        <f>G440+G441+G442+G443+G444+G445+G446+G447+G448+G449</f>
        <v>105</v>
      </c>
      <c r="H439" s="86">
        <f>H440+H441+H442+H443+H444+H445+H446+H447+H448+H449</f>
        <v>353.00000000000006</v>
      </c>
    </row>
    <row r="440" spans="3:8" ht="12.75">
      <c r="C440" s="38">
        <v>2011</v>
      </c>
      <c r="D440" s="86">
        <f>D464+D475+D487+D498+D509</f>
        <v>34</v>
      </c>
      <c r="E440" s="86">
        <f>E464+E475+E487+E498+E509</f>
        <v>1.2</v>
      </c>
      <c r="F440" s="86">
        <f>F464+F475+F487+F498+F509</f>
        <v>0</v>
      </c>
      <c r="G440" s="86">
        <f>G464+G475+G487+G498+G509</f>
        <v>10</v>
      </c>
      <c r="H440" s="86">
        <f>H464+H475+H487+H498+H509</f>
        <v>22.8</v>
      </c>
    </row>
    <row r="441" spans="3:8" ht="12.75">
      <c r="C441" s="38">
        <v>2012</v>
      </c>
      <c r="D441" s="86">
        <f>D465+D476+D488+D499+D510+D454</f>
        <v>44.5</v>
      </c>
      <c r="E441" s="86">
        <f>E465+E476+E488+E499+E510</f>
        <v>6.7</v>
      </c>
      <c r="F441" s="86">
        <f>F465+F476+F488+F499+F510</f>
        <v>0</v>
      </c>
      <c r="G441" s="86">
        <f>G465+G476+G488+G499+G510</f>
        <v>10</v>
      </c>
      <c r="H441" s="86">
        <f>H465+H476+H488+H499+H510+H454</f>
        <v>27.8</v>
      </c>
    </row>
    <row r="442" spans="3:8" ht="12.75">
      <c r="C442" s="38">
        <v>2013</v>
      </c>
      <c r="D442" s="86">
        <f>D451+D466+D477+D489+D500+D511+D455</f>
        <v>94.5</v>
      </c>
      <c r="E442" s="86">
        <f>E451+E466+E477+E489+E500+E511</f>
        <v>56.7</v>
      </c>
      <c r="F442" s="86">
        <f>F451+F466+F477+F489+F500+F511</f>
        <v>0</v>
      </c>
      <c r="G442" s="86">
        <f>G451+G466+G477+G489+G500+G511</f>
        <v>10</v>
      </c>
      <c r="H442" s="86">
        <f>H451+H466+H477+H489+H500+H511+H455</f>
        <v>27.8</v>
      </c>
    </row>
    <row r="443" spans="3:8" ht="12.75">
      <c r="C443" s="38">
        <v>2014</v>
      </c>
      <c r="D443" s="86">
        <f>D467+D478+D490+D501+D512+D456</f>
        <v>44.5</v>
      </c>
      <c r="E443" s="86">
        <f>E467+E478+E490+E501+E512</f>
        <v>6.7</v>
      </c>
      <c r="F443" s="86">
        <f>F467+F478+F490+F501+F512</f>
        <v>0</v>
      </c>
      <c r="G443" s="86">
        <f>G467+G478+G490+G501+G512</f>
        <v>10</v>
      </c>
      <c r="H443" s="86">
        <f>H467+H478+H490+H501+H512+H456</f>
        <v>27.8</v>
      </c>
    </row>
    <row r="444" spans="3:8" ht="12.75">
      <c r="C444" s="38">
        <v>2015</v>
      </c>
      <c r="D444" s="86">
        <f>D457+D468+D479+D491+D502+D513+D485</f>
        <v>69.5</v>
      </c>
      <c r="E444" s="86">
        <f>E457+E468+E479+E491+E502+E513+E485</f>
        <v>6.7</v>
      </c>
      <c r="F444" s="86">
        <f>F457+F468+F479+F491+F502+F513+F485</f>
        <v>15</v>
      </c>
      <c r="G444" s="86">
        <f>G457+G468+G479+G491+G502+G513+G485</f>
        <v>15</v>
      </c>
      <c r="H444" s="86">
        <f>H457+H468+H479+H491+H502+H513+H485</f>
        <v>32.8</v>
      </c>
    </row>
    <row r="445" spans="3:8" ht="12.75">
      <c r="C445" s="38">
        <v>2016</v>
      </c>
      <c r="D445" s="86">
        <f aca="true" t="shared" si="3" ref="D445:H446">D458+D469+D480+D492+D503+D514</f>
        <v>44.5</v>
      </c>
      <c r="E445" s="86">
        <f t="shared" si="3"/>
        <v>6.7</v>
      </c>
      <c r="F445" s="86">
        <f t="shared" si="3"/>
        <v>0</v>
      </c>
      <c r="G445" s="86">
        <f t="shared" si="3"/>
        <v>10</v>
      </c>
      <c r="H445" s="86">
        <f t="shared" si="3"/>
        <v>27.8</v>
      </c>
    </row>
    <row r="446" spans="3:8" ht="12.75">
      <c r="C446" s="38">
        <v>2017</v>
      </c>
      <c r="D446" s="86">
        <f t="shared" si="3"/>
        <v>44.5</v>
      </c>
      <c r="E446" s="86">
        <f t="shared" si="3"/>
        <v>6.7</v>
      </c>
      <c r="F446" s="86">
        <f t="shared" si="3"/>
        <v>0</v>
      </c>
      <c r="G446" s="86">
        <f t="shared" si="3"/>
        <v>10</v>
      </c>
      <c r="H446" s="86">
        <f t="shared" si="3"/>
        <v>27.8</v>
      </c>
    </row>
    <row r="447" spans="3:8" ht="12.75">
      <c r="C447" s="38">
        <v>2018</v>
      </c>
      <c r="D447" s="86">
        <f>D452+D460+D471+D482+D494+D505+D516</f>
        <v>119.5</v>
      </c>
      <c r="E447" s="86">
        <f>E452+E460+E471+E482+E494+E505+E516</f>
        <v>6.7</v>
      </c>
      <c r="F447" s="86">
        <f>F452+F460+F471+F482+F494+F505+F516</f>
        <v>0</v>
      </c>
      <c r="G447" s="86">
        <f>G452+G460+G471+G482+G494+G505+G516</f>
        <v>10</v>
      </c>
      <c r="H447" s="86">
        <f>H452+H460+H471+H482+H494+H505+H516</f>
        <v>102.8</v>
      </c>
    </row>
    <row r="448" spans="3:8" ht="12.75">
      <c r="C448" s="38">
        <v>2019</v>
      </c>
      <c r="D448" s="86">
        <f aca="true" t="shared" si="4" ref="D448:H449">D461+D472+D483+D495+D506+D517</f>
        <v>44.5</v>
      </c>
      <c r="E448" s="86">
        <f t="shared" si="4"/>
        <v>6.7</v>
      </c>
      <c r="F448" s="86">
        <f t="shared" si="4"/>
        <v>0</v>
      </c>
      <c r="G448" s="86">
        <f t="shared" si="4"/>
        <v>10</v>
      </c>
      <c r="H448" s="86">
        <f t="shared" si="4"/>
        <v>27.8</v>
      </c>
    </row>
    <row r="449" spans="1:9" ht="12.75">
      <c r="A449" s="87"/>
      <c r="B449" s="99"/>
      <c r="C449" s="58">
        <v>2020</v>
      </c>
      <c r="D449" s="87">
        <f t="shared" si="4"/>
        <v>45</v>
      </c>
      <c r="E449" s="87">
        <f t="shared" si="4"/>
        <v>7.2</v>
      </c>
      <c r="F449" s="87">
        <f t="shared" si="4"/>
        <v>0</v>
      </c>
      <c r="G449" s="87">
        <f t="shared" si="4"/>
        <v>10</v>
      </c>
      <c r="H449" s="87">
        <f t="shared" si="4"/>
        <v>27.8</v>
      </c>
      <c r="I449" s="57"/>
    </row>
    <row r="450" spans="1:9" ht="38.25">
      <c r="A450" s="226" t="s">
        <v>389</v>
      </c>
      <c r="B450" s="91" t="s">
        <v>264</v>
      </c>
      <c r="C450" s="35" t="s">
        <v>84</v>
      </c>
      <c r="D450" s="110">
        <f>D451+D452</f>
        <v>125</v>
      </c>
      <c r="E450" s="110">
        <f>E451+E452</f>
        <v>50</v>
      </c>
      <c r="F450" s="110"/>
      <c r="G450" s="121"/>
      <c r="H450" s="121">
        <f>H451+H452</f>
        <v>75</v>
      </c>
      <c r="I450" s="144" t="s">
        <v>159</v>
      </c>
    </row>
    <row r="451" spans="1:8" ht="12.75">
      <c r="A451" s="85"/>
      <c r="C451" s="38">
        <v>2013</v>
      </c>
      <c r="D451" s="86">
        <v>50</v>
      </c>
      <c r="E451" s="86">
        <v>50</v>
      </c>
      <c r="F451" s="86"/>
      <c r="G451" s="128"/>
      <c r="H451" s="128"/>
    </row>
    <row r="452" spans="1:9" ht="12.75">
      <c r="A452" s="222"/>
      <c r="B452" s="99"/>
      <c r="C452" s="58">
        <v>2018</v>
      </c>
      <c r="D452" s="87">
        <v>75</v>
      </c>
      <c r="E452" s="87"/>
      <c r="F452" s="87"/>
      <c r="G452" s="129"/>
      <c r="H452" s="129">
        <v>75</v>
      </c>
      <c r="I452" s="57"/>
    </row>
    <row r="453" spans="1:9" ht="51">
      <c r="A453" s="85" t="s">
        <v>390</v>
      </c>
      <c r="B453" s="98" t="s">
        <v>480</v>
      </c>
      <c r="C453" s="36" t="s">
        <v>84</v>
      </c>
      <c r="D453" s="116">
        <f>D457+D458+D459+D460+D461+D462+D454+D455+D456</f>
        <v>45</v>
      </c>
      <c r="E453" s="116"/>
      <c r="F453" s="116"/>
      <c r="G453" s="130"/>
      <c r="H453" s="116">
        <f>H457+H458+H459+H460+H461+H462+H454+H455+H456</f>
        <v>45</v>
      </c>
      <c r="I453" s="144" t="s">
        <v>160</v>
      </c>
    </row>
    <row r="454" spans="1:8" ht="12.75">
      <c r="A454" s="85"/>
      <c r="C454" s="38">
        <v>2012</v>
      </c>
      <c r="D454" s="86">
        <v>5</v>
      </c>
      <c r="E454" s="116"/>
      <c r="F454" s="116"/>
      <c r="G454" s="130"/>
      <c r="H454" s="86">
        <v>5</v>
      </c>
    </row>
    <row r="455" spans="1:8" ht="12.75">
      <c r="A455" s="85"/>
      <c r="C455" s="38">
        <v>2013</v>
      </c>
      <c r="D455" s="86">
        <v>5</v>
      </c>
      <c r="E455" s="116"/>
      <c r="F455" s="116"/>
      <c r="G455" s="130"/>
      <c r="H455" s="86">
        <v>5</v>
      </c>
    </row>
    <row r="456" spans="1:8" ht="12.75">
      <c r="A456" s="85"/>
      <c r="C456" s="38">
        <v>2014</v>
      </c>
      <c r="D456" s="86">
        <v>5</v>
      </c>
      <c r="E456" s="116"/>
      <c r="F456" s="116"/>
      <c r="G456" s="130"/>
      <c r="H456" s="86">
        <v>5</v>
      </c>
    </row>
    <row r="457" spans="1:8" ht="12.75">
      <c r="A457" s="85"/>
      <c r="C457" s="38">
        <v>2015</v>
      </c>
      <c r="D457" s="86">
        <v>5</v>
      </c>
      <c r="E457" s="86"/>
      <c r="F457" s="86"/>
      <c r="G457" s="128"/>
      <c r="H457" s="86">
        <v>5</v>
      </c>
    </row>
    <row r="458" spans="1:8" ht="12.75">
      <c r="A458" s="85"/>
      <c r="C458" s="38">
        <v>2016</v>
      </c>
      <c r="D458" s="86">
        <v>5</v>
      </c>
      <c r="E458" s="86"/>
      <c r="F458" s="86"/>
      <c r="G458" s="128"/>
      <c r="H458" s="86">
        <v>5</v>
      </c>
    </row>
    <row r="459" spans="1:8" ht="12.75">
      <c r="A459" s="85"/>
      <c r="C459" s="38">
        <v>2017</v>
      </c>
      <c r="D459" s="86">
        <v>5</v>
      </c>
      <c r="E459" s="86"/>
      <c r="F459" s="86"/>
      <c r="G459" s="128"/>
      <c r="H459" s="86">
        <v>5</v>
      </c>
    </row>
    <row r="460" spans="1:8" ht="12.75">
      <c r="A460" s="85"/>
      <c r="C460" s="38">
        <v>2018</v>
      </c>
      <c r="D460" s="86">
        <v>5</v>
      </c>
      <c r="E460" s="86"/>
      <c r="F460" s="86"/>
      <c r="G460" s="128"/>
      <c r="H460" s="86">
        <v>5</v>
      </c>
    </row>
    <row r="461" spans="1:8" ht="12.75">
      <c r="A461" s="85"/>
      <c r="C461" s="38">
        <v>2019</v>
      </c>
      <c r="D461" s="86">
        <v>5</v>
      </c>
      <c r="E461" s="86"/>
      <c r="F461" s="86"/>
      <c r="G461" s="128"/>
      <c r="H461" s="86">
        <v>5</v>
      </c>
    </row>
    <row r="462" spans="1:9" ht="12.75">
      <c r="A462" s="85"/>
      <c r="C462" s="58">
        <v>2020</v>
      </c>
      <c r="D462" s="87">
        <v>5</v>
      </c>
      <c r="E462" s="87"/>
      <c r="F462" s="87"/>
      <c r="G462" s="129"/>
      <c r="H462" s="87">
        <v>5</v>
      </c>
      <c r="I462" s="57"/>
    </row>
    <row r="463" spans="1:8" ht="38.25">
      <c r="A463" s="226" t="s">
        <v>391</v>
      </c>
      <c r="B463" s="144" t="s">
        <v>162</v>
      </c>
      <c r="C463" s="36" t="s">
        <v>84</v>
      </c>
      <c r="D463" s="116">
        <f>D464+D465+D466+D467+D468+D469+D470+D471+D472+D473</f>
        <v>250</v>
      </c>
      <c r="E463" s="116">
        <f>E464+E465+E466+E467+E468+E469+E470+E471+E472+E473</f>
        <v>50</v>
      </c>
      <c r="F463" s="36"/>
      <c r="G463" s="116">
        <f>G464+G465+G466+G467+G468+G469+G470+G471+G472+G473</f>
        <v>100</v>
      </c>
      <c r="H463" s="116">
        <f>H464+H465+H466+H467+H468+H469+H470+H471+H472+H473</f>
        <v>100</v>
      </c>
    </row>
    <row r="464" spans="1:8" ht="12.75">
      <c r="A464" s="85"/>
      <c r="B464" s="42"/>
      <c r="C464" s="38">
        <v>2011</v>
      </c>
      <c r="D464" s="86">
        <v>20</v>
      </c>
      <c r="E464" s="86"/>
      <c r="G464" s="128">
        <v>10</v>
      </c>
      <c r="H464" s="128">
        <v>10</v>
      </c>
    </row>
    <row r="465" spans="1:8" ht="12.75">
      <c r="A465" s="85"/>
      <c r="B465" s="42"/>
      <c r="C465" s="38">
        <v>2012</v>
      </c>
      <c r="D465" s="86">
        <v>25.5</v>
      </c>
      <c r="E465" s="86">
        <v>5.5</v>
      </c>
      <c r="G465" s="128">
        <v>10</v>
      </c>
      <c r="H465" s="128">
        <v>10</v>
      </c>
    </row>
    <row r="466" spans="1:8" ht="12.75">
      <c r="A466" s="85"/>
      <c r="B466" s="42"/>
      <c r="C466" s="38">
        <v>2013</v>
      </c>
      <c r="D466" s="86">
        <v>25.5</v>
      </c>
      <c r="E466" s="86">
        <v>5.5</v>
      </c>
      <c r="G466" s="128">
        <v>10</v>
      </c>
      <c r="H466" s="128">
        <v>10</v>
      </c>
    </row>
    <row r="467" spans="1:8" ht="12.75">
      <c r="A467" s="85"/>
      <c r="B467" s="42"/>
      <c r="C467" s="38">
        <v>2014</v>
      </c>
      <c r="D467" s="86">
        <v>25.5</v>
      </c>
      <c r="E467" s="86">
        <v>5.5</v>
      </c>
      <c r="G467" s="128">
        <v>10</v>
      </c>
      <c r="H467" s="128">
        <v>10</v>
      </c>
    </row>
    <row r="468" spans="1:8" ht="12.75">
      <c r="A468" s="85"/>
      <c r="B468" s="42"/>
      <c r="C468" s="38">
        <v>2015</v>
      </c>
      <c r="D468" s="86">
        <v>25.5</v>
      </c>
      <c r="E468" s="86">
        <v>5.5</v>
      </c>
      <c r="G468" s="128">
        <v>10</v>
      </c>
      <c r="H468" s="128">
        <v>10</v>
      </c>
    </row>
    <row r="469" spans="1:8" ht="12.75">
      <c r="A469" s="85"/>
      <c r="B469" s="42"/>
      <c r="C469" s="38">
        <v>2016</v>
      </c>
      <c r="D469" s="86">
        <v>25.5</v>
      </c>
      <c r="E469" s="86">
        <v>5.5</v>
      </c>
      <c r="G469" s="128">
        <v>10</v>
      </c>
      <c r="H469" s="128">
        <v>10</v>
      </c>
    </row>
    <row r="470" spans="1:8" ht="12.75">
      <c r="A470" s="85"/>
      <c r="B470" s="42"/>
      <c r="C470" s="38">
        <v>2017</v>
      </c>
      <c r="D470" s="86">
        <v>25.5</v>
      </c>
      <c r="E470" s="86">
        <v>5.5</v>
      </c>
      <c r="G470" s="128">
        <v>10</v>
      </c>
      <c r="H470" s="128">
        <v>10</v>
      </c>
    </row>
    <row r="471" spans="1:8" ht="12.75">
      <c r="A471" s="85"/>
      <c r="B471" s="42"/>
      <c r="C471" s="38">
        <v>2018</v>
      </c>
      <c r="D471" s="86">
        <v>25.5</v>
      </c>
      <c r="E471" s="86">
        <v>5.5</v>
      </c>
      <c r="G471" s="128">
        <v>10</v>
      </c>
      <c r="H471" s="128">
        <v>10</v>
      </c>
    </row>
    <row r="472" spans="1:8" ht="12.75">
      <c r="A472" s="85"/>
      <c r="B472" s="42"/>
      <c r="C472" s="38">
        <v>2019</v>
      </c>
      <c r="D472" s="86">
        <v>25.5</v>
      </c>
      <c r="E472" s="86">
        <v>5.5</v>
      </c>
      <c r="G472" s="128">
        <v>10</v>
      </c>
      <c r="H472" s="128">
        <v>10</v>
      </c>
    </row>
    <row r="473" spans="1:9" ht="12.75">
      <c r="A473" s="222"/>
      <c r="B473" s="57"/>
      <c r="C473" s="58">
        <v>2020</v>
      </c>
      <c r="D473" s="87">
        <v>26</v>
      </c>
      <c r="E473" s="87">
        <v>6</v>
      </c>
      <c r="F473" s="58"/>
      <c r="G473" s="129">
        <v>10</v>
      </c>
      <c r="H473" s="129">
        <v>10</v>
      </c>
      <c r="I473" s="57"/>
    </row>
    <row r="474" spans="1:8" ht="25.5">
      <c r="A474" s="85" t="s">
        <v>392</v>
      </c>
      <c r="B474" s="98" t="s">
        <v>163</v>
      </c>
      <c r="C474" s="36" t="s">
        <v>84</v>
      </c>
      <c r="D474" s="116">
        <f>D475+D476+D477+D478+D479+D480+D481+D482+D483+D484</f>
        <v>100</v>
      </c>
      <c r="E474" s="116"/>
      <c r="F474" s="36"/>
      <c r="G474" s="130"/>
      <c r="H474" s="116">
        <f>H475+H476+H477+H478+H479+H480+H481+H482+H483+H484</f>
        <v>100</v>
      </c>
    </row>
    <row r="475" spans="1:8" ht="12.75">
      <c r="A475" s="85"/>
      <c r="C475" s="38">
        <v>2011</v>
      </c>
      <c r="D475" s="86">
        <v>10</v>
      </c>
      <c r="E475" s="86"/>
      <c r="G475" s="128"/>
      <c r="H475" s="86">
        <v>10</v>
      </c>
    </row>
    <row r="476" spans="1:8" ht="12.75">
      <c r="A476" s="85"/>
      <c r="C476" s="38">
        <v>2012</v>
      </c>
      <c r="D476" s="86">
        <v>10</v>
      </c>
      <c r="E476" s="86"/>
      <c r="G476" s="128"/>
      <c r="H476" s="86">
        <v>10</v>
      </c>
    </row>
    <row r="477" spans="1:8" ht="12.75">
      <c r="A477" s="85"/>
      <c r="C477" s="38">
        <v>2013</v>
      </c>
      <c r="D477" s="86">
        <v>10</v>
      </c>
      <c r="E477" s="86"/>
      <c r="G477" s="128"/>
      <c r="H477" s="86">
        <v>10</v>
      </c>
    </row>
    <row r="478" spans="1:8" ht="12.75">
      <c r="A478" s="85"/>
      <c r="C478" s="38">
        <v>2014</v>
      </c>
      <c r="D478" s="86">
        <v>10</v>
      </c>
      <c r="E478" s="86"/>
      <c r="G478" s="128"/>
      <c r="H478" s="86">
        <v>10</v>
      </c>
    </row>
    <row r="479" spans="1:8" ht="12.75">
      <c r="A479" s="85"/>
      <c r="C479" s="38">
        <v>2015</v>
      </c>
      <c r="D479" s="86">
        <v>10</v>
      </c>
      <c r="E479" s="86"/>
      <c r="G479" s="128"/>
      <c r="H479" s="86">
        <v>10</v>
      </c>
    </row>
    <row r="480" spans="1:8" ht="12.75">
      <c r="A480" s="85"/>
      <c r="C480" s="38">
        <v>2016</v>
      </c>
      <c r="D480" s="86">
        <v>10</v>
      </c>
      <c r="E480" s="86"/>
      <c r="G480" s="128"/>
      <c r="H480" s="86">
        <v>10</v>
      </c>
    </row>
    <row r="481" spans="1:8" ht="12.75">
      <c r="A481" s="85"/>
      <c r="C481" s="38">
        <v>2017</v>
      </c>
      <c r="D481" s="86">
        <v>10</v>
      </c>
      <c r="E481" s="86"/>
      <c r="G481" s="128"/>
      <c r="H481" s="86">
        <v>10</v>
      </c>
    </row>
    <row r="482" spans="1:8" ht="12.75">
      <c r="A482" s="85"/>
      <c r="C482" s="38">
        <v>2018</v>
      </c>
      <c r="D482" s="86">
        <v>10</v>
      </c>
      <c r="E482" s="86"/>
      <c r="G482" s="128"/>
      <c r="H482" s="86">
        <v>10</v>
      </c>
    </row>
    <row r="483" spans="1:8" ht="12.75">
      <c r="A483" s="85"/>
      <c r="C483" s="38">
        <v>2019</v>
      </c>
      <c r="D483" s="86">
        <v>10</v>
      </c>
      <c r="E483" s="86"/>
      <c r="G483" s="128"/>
      <c r="H483" s="86">
        <v>10</v>
      </c>
    </row>
    <row r="484" spans="1:9" ht="12.75">
      <c r="A484" s="222"/>
      <c r="B484" s="99"/>
      <c r="C484" s="58">
        <v>2020</v>
      </c>
      <c r="D484" s="87">
        <v>10</v>
      </c>
      <c r="E484" s="87"/>
      <c r="F484" s="58"/>
      <c r="G484" s="129"/>
      <c r="H484" s="87">
        <v>10</v>
      </c>
      <c r="I484" s="57"/>
    </row>
    <row r="485" spans="1:9" ht="12.75">
      <c r="A485" s="223" t="s">
        <v>393</v>
      </c>
      <c r="B485" s="92" t="s">
        <v>164</v>
      </c>
      <c r="C485" s="56">
        <v>2015</v>
      </c>
      <c r="D485" s="115">
        <v>25</v>
      </c>
      <c r="E485" s="115"/>
      <c r="F485" s="56">
        <v>15</v>
      </c>
      <c r="G485" s="127">
        <v>5</v>
      </c>
      <c r="H485" s="127">
        <v>5</v>
      </c>
      <c r="I485" s="20"/>
    </row>
    <row r="486" spans="1:9" ht="25.5">
      <c r="A486" s="85" t="s">
        <v>394</v>
      </c>
      <c r="B486" s="98" t="s">
        <v>268</v>
      </c>
      <c r="C486" s="36" t="s">
        <v>84</v>
      </c>
      <c r="D486" s="116">
        <f>D487+D488+D489+D490+D491+D492+D493+D494+D495+D496</f>
        <v>15</v>
      </c>
      <c r="E486" s="116">
        <f>E487+E488+E489+E490+E491+E492+E493+E494+E495+E496</f>
        <v>5</v>
      </c>
      <c r="F486" s="36"/>
      <c r="G486" s="130"/>
      <c r="H486" s="116">
        <f>H487+H488+H489+H490+H491+H492+H493+H494+H495+H496</f>
        <v>10</v>
      </c>
      <c r="I486" s="42" t="s">
        <v>168</v>
      </c>
    </row>
    <row r="487" spans="3:8" ht="12.75">
      <c r="C487" s="38">
        <v>2011</v>
      </c>
      <c r="D487" s="86">
        <v>1.5</v>
      </c>
      <c r="E487" s="86">
        <v>0.5</v>
      </c>
      <c r="G487" s="128"/>
      <c r="H487" s="128">
        <v>1</v>
      </c>
    </row>
    <row r="488" spans="3:8" ht="12.75">
      <c r="C488" s="38">
        <v>2012</v>
      </c>
      <c r="D488" s="86">
        <v>1.5</v>
      </c>
      <c r="E488" s="86">
        <v>0.5</v>
      </c>
      <c r="G488" s="128"/>
      <c r="H488" s="128">
        <v>1</v>
      </c>
    </row>
    <row r="489" spans="3:8" ht="12.75">
      <c r="C489" s="38">
        <v>2013</v>
      </c>
      <c r="D489" s="86">
        <v>1.5</v>
      </c>
      <c r="E489" s="86">
        <v>0.5</v>
      </c>
      <c r="G489" s="128"/>
      <c r="H489" s="128">
        <v>1</v>
      </c>
    </row>
    <row r="490" spans="3:8" ht="12.75">
      <c r="C490" s="38">
        <v>2014</v>
      </c>
      <c r="D490" s="86">
        <v>1.5</v>
      </c>
      <c r="E490" s="86">
        <v>0.5</v>
      </c>
      <c r="G490" s="128"/>
      <c r="H490" s="128">
        <v>1</v>
      </c>
    </row>
    <row r="491" spans="3:8" ht="12.75">
      <c r="C491" s="38">
        <v>2015</v>
      </c>
      <c r="D491" s="86">
        <v>1.5</v>
      </c>
      <c r="E491" s="86">
        <v>0.5</v>
      </c>
      <c r="G491" s="128"/>
      <c r="H491" s="128">
        <v>1</v>
      </c>
    </row>
    <row r="492" spans="3:8" ht="12.75">
      <c r="C492" s="38">
        <v>2016</v>
      </c>
      <c r="D492" s="86">
        <v>1.5</v>
      </c>
      <c r="E492" s="86">
        <v>0.5</v>
      </c>
      <c r="G492" s="128"/>
      <c r="H492" s="128">
        <v>1</v>
      </c>
    </row>
    <row r="493" spans="3:8" ht="12.75">
      <c r="C493" s="38">
        <v>2017</v>
      </c>
      <c r="D493" s="86">
        <v>1.5</v>
      </c>
      <c r="E493" s="86">
        <v>0.5</v>
      </c>
      <c r="G493" s="128"/>
      <c r="H493" s="128">
        <v>1</v>
      </c>
    </row>
    <row r="494" spans="3:8" ht="12.75">
      <c r="C494" s="38">
        <v>2018</v>
      </c>
      <c r="D494" s="86">
        <v>1.5</v>
      </c>
      <c r="E494" s="86">
        <v>0.5</v>
      </c>
      <c r="G494" s="128"/>
      <c r="H494" s="128">
        <v>1</v>
      </c>
    </row>
    <row r="495" spans="3:8" ht="12.75">
      <c r="C495" s="38">
        <v>2019</v>
      </c>
      <c r="D495" s="86">
        <v>1.5</v>
      </c>
      <c r="E495" s="86">
        <v>0.5</v>
      </c>
      <c r="G495" s="128"/>
      <c r="H495" s="128">
        <v>1</v>
      </c>
    </row>
    <row r="496" spans="1:9" ht="12.75">
      <c r="A496" s="87"/>
      <c r="B496" s="99"/>
      <c r="C496" s="58">
        <v>2020</v>
      </c>
      <c r="D496" s="87">
        <v>1.5</v>
      </c>
      <c r="E496" s="87">
        <v>0.5</v>
      </c>
      <c r="F496" s="58"/>
      <c r="G496" s="129"/>
      <c r="H496" s="129">
        <v>1</v>
      </c>
      <c r="I496" s="57"/>
    </row>
    <row r="497" spans="1:9" ht="25.5">
      <c r="A497" s="86" t="s">
        <v>395</v>
      </c>
      <c r="B497" s="98" t="s">
        <v>479</v>
      </c>
      <c r="C497" s="36" t="s">
        <v>84</v>
      </c>
      <c r="D497" s="116">
        <f>D498+D499+D500+D501+D502+D503+D504+D505+D506+D507</f>
        <v>15</v>
      </c>
      <c r="E497" s="116">
        <f>E498+E499+E500+E501+E502+E503+E504+E505+E506+E507</f>
        <v>5</v>
      </c>
      <c r="F497" s="36"/>
      <c r="G497" s="130"/>
      <c r="H497" s="116">
        <f>H498+H499+H500+H501+H502+H503+H504+H505+H506+H507</f>
        <v>10</v>
      </c>
      <c r="I497" s="42" t="s">
        <v>168</v>
      </c>
    </row>
    <row r="498" spans="3:8" ht="12.75">
      <c r="C498" s="38">
        <v>2011</v>
      </c>
      <c r="D498" s="86">
        <v>1.5</v>
      </c>
      <c r="E498" s="86">
        <v>0.5</v>
      </c>
      <c r="G498" s="128"/>
      <c r="H498" s="128">
        <v>1</v>
      </c>
    </row>
    <row r="499" spans="3:8" ht="12.75">
      <c r="C499" s="38">
        <v>2012</v>
      </c>
      <c r="D499" s="86">
        <v>1.5</v>
      </c>
      <c r="E499" s="86">
        <v>0.5</v>
      </c>
      <c r="G499" s="128"/>
      <c r="H499" s="128">
        <v>1</v>
      </c>
    </row>
    <row r="500" spans="3:8" ht="12.75">
      <c r="C500" s="38">
        <v>2013</v>
      </c>
      <c r="D500" s="86">
        <v>1.5</v>
      </c>
      <c r="E500" s="86">
        <v>0.5</v>
      </c>
      <c r="G500" s="128"/>
      <c r="H500" s="128">
        <v>1</v>
      </c>
    </row>
    <row r="501" spans="3:8" ht="12.75">
      <c r="C501" s="38">
        <v>2014</v>
      </c>
      <c r="D501" s="86">
        <v>1.5</v>
      </c>
      <c r="E501" s="86">
        <v>0.5</v>
      </c>
      <c r="G501" s="128"/>
      <c r="H501" s="128">
        <v>1</v>
      </c>
    </row>
    <row r="502" spans="3:8" ht="12.75">
      <c r="C502" s="38">
        <v>2015</v>
      </c>
      <c r="D502" s="86">
        <v>1.5</v>
      </c>
      <c r="E502" s="86">
        <v>0.5</v>
      </c>
      <c r="G502" s="128"/>
      <c r="H502" s="128">
        <v>1</v>
      </c>
    </row>
    <row r="503" spans="3:8" ht="12.75">
      <c r="C503" s="38">
        <v>2016</v>
      </c>
      <c r="D503" s="86">
        <v>1.5</v>
      </c>
      <c r="E503" s="86">
        <v>0.5</v>
      </c>
      <c r="G503" s="128"/>
      <c r="H503" s="128">
        <v>1</v>
      </c>
    </row>
    <row r="504" spans="3:8" ht="12.75">
      <c r="C504" s="38">
        <v>2017</v>
      </c>
      <c r="D504" s="86">
        <v>1.5</v>
      </c>
      <c r="E504" s="86">
        <v>0.5</v>
      </c>
      <c r="G504" s="128"/>
      <c r="H504" s="128">
        <v>1</v>
      </c>
    </row>
    <row r="505" spans="3:8" ht="12.75">
      <c r="C505" s="38">
        <v>2018</v>
      </c>
      <c r="D505" s="86">
        <v>1.5</v>
      </c>
      <c r="E505" s="86">
        <v>0.5</v>
      </c>
      <c r="G505" s="128"/>
      <c r="H505" s="128">
        <v>1</v>
      </c>
    </row>
    <row r="506" spans="3:8" ht="12.75">
      <c r="C506" s="38">
        <v>2019</v>
      </c>
      <c r="D506" s="86">
        <v>1.5</v>
      </c>
      <c r="E506" s="86">
        <v>0.5</v>
      </c>
      <c r="G506" s="128"/>
      <c r="H506" s="128">
        <v>1</v>
      </c>
    </row>
    <row r="507" spans="1:9" ht="12.75">
      <c r="A507" s="87"/>
      <c r="B507" s="99"/>
      <c r="C507" s="58">
        <v>2020</v>
      </c>
      <c r="D507" s="87">
        <v>1.5</v>
      </c>
      <c r="E507" s="87">
        <v>0.5</v>
      </c>
      <c r="F507" s="58"/>
      <c r="G507" s="129"/>
      <c r="H507" s="129">
        <v>1</v>
      </c>
      <c r="I507" s="57"/>
    </row>
    <row r="508" spans="1:8" ht="25.5">
      <c r="A508" s="86" t="s">
        <v>396</v>
      </c>
      <c r="B508" s="98" t="s">
        <v>167</v>
      </c>
      <c r="C508" s="36" t="s">
        <v>84</v>
      </c>
      <c r="D508" s="116">
        <f>D509+D510+D511+D512+D513+D514+D515+D516+D517+D518</f>
        <v>10</v>
      </c>
      <c r="E508" s="116">
        <f>E509+E510+E511+E512+E513+E514+E515+E516+E517+E518</f>
        <v>1.9999999999999998</v>
      </c>
      <c r="F508" s="36"/>
      <c r="G508" s="130"/>
      <c r="H508" s="116">
        <f>H509+H510+H511+H512+H513+H514+H515+H516+H517+H518</f>
        <v>7.999999999999999</v>
      </c>
    </row>
    <row r="509" spans="3:8" ht="12.75">
      <c r="C509" s="38">
        <v>2011</v>
      </c>
      <c r="D509" s="86">
        <v>1</v>
      </c>
      <c r="E509" s="86">
        <v>0.2</v>
      </c>
      <c r="G509" s="128"/>
      <c r="H509" s="128">
        <v>0.8</v>
      </c>
    </row>
    <row r="510" spans="3:8" ht="12.75">
      <c r="C510" s="38">
        <v>2012</v>
      </c>
      <c r="D510" s="86">
        <v>1</v>
      </c>
      <c r="E510" s="86">
        <v>0.2</v>
      </c>
      <c r="G510" s="128"/>
      <c r="H510" s="128">
        <v>0.8</v>
      </c>
    </row>
    <row r="511" spans="3:8" ht="12.75">
      <c r="C511" s="38">
        <v>2013</v>
      </c>
      <c r="D511" s="86">
        <v>1</v>
      </c>
      <c r="E511" s="86">
        <v>0.2</v>
      </c>
      <c r="G511" s="128"/>
      <c r="H511" s="128">
        <v>0.8</v>
      </c>
    </row>
    <row r="512" spans="3:8" ht="12.75">
      <c r="C512" s="38">
        <v>2014</v>
      </c>
      <c r="D512" s="86">
        <v>1</v>
      </c>
      <c r="E512" s="86">
        <v>0.2</v>
      </c>
      <c r="G512" s="128"/>
      <c r="H512" s="128">
        <v>0.8</v>
      </c>
    </row>
    <row r="513" spans="3:8" ht="12.75">
      <c r="C513" s="38">
        <v>2015</v>
      </c>
      <c r="D513" s="86">
        <v>1</v>
      </c>
      <c r="E513" s="86">
        <v>0.2</v>
      </c>
      <c r="G513" s="128"/>
      <c r="H513" s="128">
        <v>0.8</v>
      </c>
    </row>
    <row r="514" spans="3:8" ht="12.75">
      <c r="C514" s="38">
        <v>2016</v>
      </c>
      <c r="D514" s="86">
        <v>1</v>
      </c>
      <c r="E514" s="86">
        <v>0.2</v>
      </c>
      <c r="G514" s="128"/>
      <c r="H514" s="128">
        <v>0.8</v>
      </c>
    </row>
    <row r="515" spans="3:8" ht="12.75">
      <c r="C515" s="38">
        <v>2017</v>
      </c>
      <c r="D515" s="86">
        <v>1</v>
      </c>
      <c r="E515" s="86">
        <v>0.2</v>
      </c>
      <c r="G515" s="128"/>
      <c r="H515" s="128">
        <v>0.8</v>
      </c>
    </row>
    <row r="516" spans="3:8" ht="12.75">
      <c r="C516" s="38">
        <v>2018</v>
      </c>
      <c r="D516" s="86">
        <v>1</v>
      </c>
      <c r="E516" s="86">
        <v>0.2</v>
      </c>
      <c r="G516" s="128"/>
      <c r="H516" s="128">
        <v>0.8</v>
      </c>
    </row>
    <row r="517" spans="3:8" ht="12.75">
      <c r="C517" s="38">
        <v>2019</v>
      </c>
      <c r="D517" s="86">
        <v>1</v>
      </c>
      <c r="E517" s="86">
        <v>0.2</v>
      </c>
      <c r="G517" s="128"/>
      <c r="H517" s="128">
        <v>0.8</v>
      </c>
    </row>
    <row r="518" spans="1:9" ht="12.75">
      <c r="A518" s="87"/>
      <c r="B518" s="99"/>
      <c r="C518" s="58">
        <v>2020</v>
      </c>
      <c r="D518" s="87">
        <v>1</v>
      </c>
      <c r="E518" s="87">
        <v>0.2</v>
      </c>
      <c r="F518" s="58"/>
      <c r="G518" s="129"/>
      <c r="H518" s="129">
        <v>0.8</v>
      </c>
      <c r="I518" s="57"/>
    </row>
    <row r="519" spans="4:5" ht="12.75">
      <c r="D519" s="86"/>
      <c r="E519" s="86"/>
    </row>
    <row r="520" spans="1:8" ht="12.75">
      <c r="A520" s="156">
        <v>8</v>
      </c>
      <c r="B520" s="98" t="s">
        <v>170</v>
      </c>
      <c r="C520" s="36" t="s">
        <v>84</v>
      </c>
      <c r="D520" s="86">
        <f>D521+D522+D523+D524+D525+D526+D527+D528+D529+D530</f>
        <v>15.1</v>
      </c>
      <c r="E520" s="86">
        <f>E521+E522+E523+E524+E525+E526+E527+E528+E529+E530</f>
        <v>15.1</v>
      </c>
      <c r="G520" s="38"/>
      <c r="H520" s="38"/>
    </row>
    <row r="521" spans="3:5" ht="12.75">
      <c r="C521" s="38">
        <v>2011</v>
      </c>
      <c r="D521" s="86">
        <f>D531+D532+D533+D534+D536+D541+D543</f>
        <v>8.6</v>
      </c>
      <c r="E521" s="86">
        <f>E531+E532+E533+E534+E536+E541+E543</f>
        <v>8.6</v>
      </c>
    </row>
    <row r="522" spans="3:5" ht="12.75">
      <c r="C522" s="38">
        <v>2012</v>
      </c>
      <c r="D522" s="86">
        <f>D537+D542</f>
        <v>5.5</v>
      </c>
      <c r="E522" s="86">
        <f>E537+E542</f>
        <v>5.5</v>
      </c>
    </row>
    <row r="523" spans="3:5" ht="12.75">
      <c r="C523" s="38">
        <v>2013</v>
      </c>
      <c r="D523" s="86">
        <f>D538</f>
        <v>0.5</v>
      </c>
      <c r="E523" s="86">
        <f>E538</f>
        <v>0.5</v>
      </c>
    </row>
    <row r="524" spans="3:5" ht="12.75">
      <c r="C524" s="38">
        <v>2014</v>
      </c>
      <c r="D524" s="86">
        <f>D539</f>
        <v>0.5</v>
      </c>
      <c r="E524" s="86">
        <f>E539</f>
        <v>0.5</v>
      </c>
    </row>
    <row r="525" spans="3:5" ht="12.75">
      <c r="C525" s="38">
        <v>2015</v>
      </c>
      <c r="D525" s="86">
        <v>0</v>
      </c>
      <c r="E525" s="86">
        <v>0</v>
      </c>
    </row>
    <row r="526" spans="3:5" ht="12.75">
      <c r="C526" s="38">
        <v>2016</v>
      </c>
      <c r="D526" s="86">
        <v>0</v>
      </c>
      <c r="E526" s="86">
        <v>0</v>
      </c>
    </row>
    <row r="527" spans="3:5" ht="12.75">
      <c r="C527" s="38">
        <v>2017</v>
      </c>
      <c r="D527" s="86">
        <v>0</v>
      </c>
      <c r="E527" s="86">
        <v>0</v>
      </c>
    </row>
    <row r="528" spans="3:5" ht="12.75">
      <c r="C528" s="38">
        <v>2018</v>
      </c>
      <c r="D528" s="86">
        <v>0</v>
      </c>
      <c r="E528" s="86">
        <v>0</v>
      </c>
    </row>
    <row r="529" spans="3:5" ht="12.75">
      <c r="C529" s="38">
        <v>2019</v>
      </c>
      <c r="D529" s="86">
        <v>0</v>
      </c>
      <c r="E529" s="86">
        <v>0</v>
      </c>
    </row>
    <row r="530" spans="1:9" ht="12.75">
      <c r="A530" s="87"/>
      <c r="B530" s="99"/>
      <c r="C530" s="58">
        <v>2020</v>
      </c>
      <c r="D530" s="87">
        <v>0</v>
      </c>
      <c r="E530" s="87">
        <v>0</v>
      </c>
      <c r="F530" s="58"/>
      <c r="G530" s="59"/>
      <c r="H530" s="59"/>
      <c r="I530" s="57"/>
    </row>
    <row r="531" spans="1:9" ht="76.5">
      <c r="A531" s="223" t="s">
        <v>401</v>
      </c>
      <c r="B531" s="92" t="s">
        <v>171</v>
      </c>
      <c r="C531" s="56">
        <v>2011</v>
      </c>
      <c r="D531" s="115">
        <v>1</v>
      </c>
      <c r="E531" s="115">
        <v>1</v>
      </c>
      <c r="F531" s="56"/>
      <c r="G531" s="56"/>
      <c r="H531" s="56"/>
      <c r="I531" s="20"/>
    </row>
    <row r="532" spans="1:9" ht="12.75">
      <c r="A532" s="223" t="s">
        <v>402</v>
      </c>
      <c r="B532" s="92" t="s">
        <v>172</v>
      </c>
      <c r="C532" s="56">
        <v>2011</v>
      </c>
      <c r="D532" s="115">
        <v>1.5</v>
      </c>
      <c r="E532" s="115">
        <v>1.5</v>
      </c>
      <c r="F532" s="56"/>
      <c r="G532" s="56"/>
      <c r="H532" s="56"/>
      <c r="I532" s="20"/>
    </row>
    <row r="533" spans="1:9" ht="76.5">
      <c r="A533" s="223" t="s">
        <v>403</v>
      </c>
      <c r="B533" s="92" t="s">
        <v>173</v>
      </c>
      <c r="C533" s="56">
        <v>2011</v>
      </c>
      <c r="D533" s="115">
        <v>2</v>
      </c>
      <c r="E533" s="115">
        <v>2</v>
      </c>
      <c r="F533" s="56"/>
      <c r="G533" s="56"/>
      <c r="H533" s="56"/>
      <c r="I533" s="20"/>
    </row>
    <row r="534" spans="1:9" ht="76.5">
      <c r="A534" s="223" t="s">
        <v>404</v>
      </c>
      <c r="B534" s="92" t="s">
        <v>174</v>
      </c>
      <c r="C534" s="56">
        <v>2011</v>
      </c>
      <c r="D534" s="115">
        <v>0.5</v>
      </c>
      <c r="E534" s="115">
        <v>0.5</v>
      </c>
      <c r="F534" s="56"/>
      <c r="G534" s="56"/>
      <c r="H534" s="56"/>
      <c r="I534" s="20"/>
    </row>
    <row r="535" spans="1:9" ht="51">
      <c r="A535" s="226" t="s">
        <v>405</v>
      </c>
      <c r="B535" s="91" t="s">
        <v>175</v>
      </c>
      <c r="C535" s="35" t="s">
        <v>84</v>
      </c>
      <c r="D535" s="110">
        <f>D536+D537+D538+D539</f>
        <v>5</v>
      </c>
      <c r="E535" s="110">
        <f>E536+E537+E538+E539</f>
        <v>5</v>
      </c>
      <c r="F535" s="35"/>
      <c r="G535" s="28"/>
      <c r="H535" s="28"/>
      <c r="I535" s="144"/>
    </row>
    <row r="536" spans="1:5" ht="12.75">
      <c r="A536" s="85"/>
      <c r="C536" s="38">
        <v>2011</v>
      </c>
      <c r="D536" s="86">
        <v>2</v>
      </c>
      <c r="E536" s="86">
        <v>2</v>
      </c>
    </row>
    <row r="537" spans="1:5" ht="12.75">
      <c r="A537" s="85"/>
      <c r="C537" s="38">
        <v>2012</v>
      </c>
      <c r="D537" s="86">
        <v>2</v>
      </c>
      <c r="E537" s="86">
        <v>2</v>
      </c>
    </row>
    <row r="538" spans="1:5" ht="12.75">
      <c r="A538" s="85"/>
      <c r="C538" s="38">
        <v>2013</v>
      </c>
      <c r="D538" s="86">
        <v>0.5</v>
      </c>
      <c r="E538" s="86">
        <v>0.5</v>
      </c>
    </row>
    <row r="539" spans="1:9" ht="12.75">
      <c r="A539" s="222"/>
      <c r="B539" s="99"/>
      <c r="C539" s="58">
        <v>2014</v>
      </c>
      <c r="D539" s="87">
        <v>0.5</v>
      </c>
      <c r="E539" s="87">
        <v>0.5</v>
      </c>
      <c r="F539" s="58"/>
      <c r="G539" s="59"/>
      <c r="H539" s="59"/>
      <c r="I539" s="57"/>
    </row>
    <row r="540" spans="1:9" ht="76.5">
      <c r="A540" s="226" t="s">
        <v>406</v>
      </c>
      <c r="B540" s="91" t="s">
        <v>410</v>
      </c>
      <c r="C540" s="35" t="s">
        <v>84</v>
      </c>
      <c r="D540" s="110">
        <f>D541+D542</f>
        <v>5</v>
      </c>
      <c r="E540" s="110">
        <f>E541+E542</f>
        <v>5</v>
      </c>
      <c r="F540" s="35"/>
      <c r="G540" s="28"/>
      <c r="H540" s="28"/>
      <c r="I540" s="144"/>
    </row>
    <row r="541" spans="1:5" ht="12.75">
      <c r="A541" s="85"/>
      <c r="C541" s="38">
        <v>2011</v>
      </c>
      <c r="D541" s="86">
        <v>1.5</v>
      </c>
      <c r="E541" s="86">
        <v>1.5</v>
      </c>
    </row>
    <row r="542" spans="1:9" ht="12.75">
      <c r="A542" s="222"/>
      <c r="B542" s="99"/>
      <c r="C542" s="58">
        <v>2012</v>
      </c>
      <c r="D542" s="87">
        <v>3.5</v>
      </c>
      <c r="E542" s="87">
        <v>3.5</v>
      </c>
      <c r="F542" s="58"/>
      <c r="G542" s="59"/>
      <c r="H542" s="59"/>
      <c r="I542" s="57"/>
    </row>
    <row r="543" spans="1:9" ht="25.5">
      <c r="A543" s="223" t="s">
        <v>407</v>
      </c>
      <c r="B543" s="92" t="s">
        <v>177</v>
      </c>
      <c r="C543" s="56">
        <v>2011</v>
      </c>
      <c r="D543" s="115">
        <v>0.1</v>
      </c>
      <c r="E543" s="115">
        <v>0.1</v>
      </c>
      <c r="F543" s="56"/>
      <c r="G543" s="63"/>
      <c r="H543" s="63"/>
      <c r="I543" s="20"/>
    </row>
  </sheetData>
  <mergeCells count="1">
    <mergeCell ref="F13:H13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8"/>
  <sheetViews>
    <sheetView workbookViewId="0" topLeftCell="A1">
      <selection activeCell="I18" sqref="I18:I19"/>
    </sheetView>
  </sheetViews>
  <sheetFormatPr defaultColWidth="9.00390625" defaultRowHeight="12.75"/>
  <cols>
    <col min="1" max="1" width="7.875" style="176" customWidth="1"/>
    <col min="2" max="2" width="49.25390625" style="160" customWidth="1"/>
    <col min="3" max="3" width="7.875" style="161" customWidth="1"/>
    <col min="4" max="5" width="10.375" style="161" customWidth="1"/>
    <col min="6" max="6" width="10.75390625" style="161" customWidth="1"/>
    <col min="7" max="7" width="9.875" style="162" customWidth="1"/>
    <col min="8" max="8" width="12.00390625" style="162" customWidth="1"/>
    <col min="9" max="9" width="35.625" style="163" customWidth="1"/>
  </cols>
  <sheetData>
    <row r="1" spans="1:9" ht="12.75">
      <c r="A1" s="204"/>
      <c r="B1" s="146"/>
      <c r="C1" s="147"/>
      <c r="D1" s="147"/>
      <c r="E1" s="147"/>
      <c r="F1" s="147"/>
      <c r="G1" s="147"/>
      <c r="H1" s="147"/>
      <c r="I1" s="146"/>
    </row>
    <row r="2" spans="1:9" ht="12.75">
      <c r="A2" s="204"/>
      <c r="B2" s="146"/>
      <c r="C2" s="147"/>
      <c r="D2" s="147"/>
      <c r="E2" s="147"/>
      <c r="F2" s="147"/>
      <c r="G2" s="32" t="s">
        <v>234</v>
      </c>
      <c r="H2" s="147"/>
      <c r="I2" s="146"/>
    </row>
    <row r="3" spans="1:9" ht="12.75">
      <c r="A3" s="204"/>
      <c r="B3" s="146"/>
      <c r="C3" s="147"/>
      <c r="D3" s="147"/>
      <c r="E3" s="147"/>
      <c r="F3" s="147"/>
      <c r="G3" s="32" t="s">
        <v>235</v>
      </c>
      <c r="H3" s="147"/>
      <c r="I3" s="146"/>
    </row>
    <row r="4" spans="1:9" ht="12.75">
      <c r="A4" s="204"/>
      <c r="B4" s="146"/>
      <c r="C4" s="147"/>
      <c r="D4" s="147"/>
      <c r="E4" s="147"/>
      <c r="F4" s="147"/>
      <c r="G4" s="32" t="s">
        <v>236</v>
      </c>
      <c r="H4" s="147"/>
      <c r="I4" s="146"/>
    </row>
    <row r="5" spans="1:9" ht="12.75">
      <c r="A5" s="204"/>
      <c r="B5" s="146"/>
      <c r="C5" s="147"/>
      <c r="D5" s="147"/>
      <c r="E5" s="147"/>
      <c r="F5" s="147"/>
      <c r="G5" s="32" t="s">
        <v>241</v>
      </c>
      <c r="H5" s="147"/>
      <c r="I5" s="146"/>
    </row>
    <row r="6" spans="1:9" ht="12.75">
      <c r="A6" s="204"/>
      <c r="B6" s="146"/>
      <c r="C6" s="147"/>
      <c r="D6" s="147"/>
      <c r="E6" s="147"/>
      <c r="F6" s="147"/>
      <c r="G6" s="32" t="s">
        <v>237</v>
      </c>
      <c r="H6" s="147"/>
      <c r="I6" s="146"/>
    </row>
    <row r="7" spans="1:9" ht="12.75">
      <c r="A7" s="204"/>
      <c r="B7" s="146"/>
      <c r="C7" s="147"/>
      <c r="D7" s="147"/>
      <c r="E7" s="147"/>
      <c r="F7" s="147"/>
      <c r="G7" s="147"/>
      <c r="H7" s="147"/>
      <c r="I7" s="146"/>
    </row>
    <row r="8" spans="1:9" s="13" customFormat="1" ht="12.75">
      <c r="A8" s="205"/>
      <c r="B8" s="148"/>
      <c r="C8" s="149" t="s">
        <v>238</v>
      </c>
      <c r="D8" s="149"/>
      <c r="E8" s="149"/>
      <c r="F8" s="149"/>
      <c r="G8" s="149"/>
      <c r="H8" s="149"/>
      <c r="I8" s="148"/>
    </row>
    <row r="9" spans="1:9" s="13" customFormat="1" ht="12.75">
      <c r="A9" s="205"/>
      <c r="B9" s="148"/>
      <c r="C9" s="149" t="s">
        <v>239</v>
      </c>
      <c r="D9" s="149"/>
      <c r="E9" s="149"/>
      <c r="F9" s="149"/>
      <c r="G9" s="149"/>
      <c r="H9" s="149"/>
      <c r="I9" s="148"/>
    </row>
    <row r="10" spans="1:9" s="13" customFormat="1" ht="12.75">
      <c r="A10" s="205"/>
      <c r="B10" s="148"/>
      <c r="C10" s="149" t="s">
        <v>240</v>
      </c>
      <c r="D10" s="149"/>
      <c r="E10" s="149"/>
      <c r="F10" s="149"/>
      <c r="G10" s="149"/>
      <c r="H10" s="149"/>
      <c r="I10" s="148"/>
    </row>
    <row r="11" spans="1:9" ht="12.75">
      <c r="A11" s="204"/>
      <c r="B11" s="146"/>
      <c r="C11" s="147"/>
      <c r="D11" s="147"/>
      <c r="E11" s="147"/>
      <c r="F11" s="147"/>
      <c r="G11" s="147" t="s">
        <v>411</v>
      </c>
      <c r="H11" s="147"/>
      <c r="I11" s="146" t="s">
        <v>242</v>
      </c>
    </row>
    <row r="12" spans="1:9" ht="12.75">
      <c r="A12" s="145"/>
      <c r="B12" s="144"/>
      <c r="C12" s="63"/>
      <c r="D12" s="150"/>
      <c r="E12" s="150"/>
      <c r="F12" s="151" t="s">
        <v>5</v>
      </c>
      <c r="G12" s="151"/>
      <c r="H12" s="151"/>
      <c r="I12" s="144"/>
    </row>
    <row r="13" spans="1:9" ht="24" customHeight="1">
      <c r="A13" s="86"/>
      <c r="B13" s="42"/>
      <c r="C13" s="32"/>
      <c r="D13" s="38"/>
      <c r="E13" s="38"/>
      <c r="F13" s="249" t="s">
        <v>13</v>
      </c>
      <c r="G13" s="250"/>
      <c r="H13" s="250"/>
      <c r="I13" s="42" t="s">
        <v>9</v>
      </c>
    </row>
    <row r="14" spans="1:9" ht="51">
      <c r="A14" s="87" t="s">
        <v>8</v>
      </c>
      <c r="B14" s="57" t="s">
        <v>0</v>
      </c>
      <c r="C14" s="99" t="s">
        <v>2</v>
      </c>
      <c r="D14" s="57" t="s">
        <v>3</v>
      </c>
      <c r="E14" s="57" t="s">
        <v>4</v>
      </c>
      <c r="F14" s="20" t="s">
        <v>6</v>
      </c>
      <c r="G14" s="92" t="s">
        <v>269</v>
      </c>
      <c r="H14" s="152" t="s">
        <v>7</v>
      </c>
      <c r="I14" s="57"/>
    </row>
    <row r="15" spans="1:9" ht="12.75">
      <c r="A15" s="206">
        <v>1</v>
      </c>
      <c r="B15" s="207">
        <v>2</v>
      </c>
      <c r="C15" s="153">
        <v>3</v>
      </c>
      <c r="D15" s="153">
        <v>4</v>
      </c>
      <c r="E15" s="153">
        <v>5</v>
      </c>
      <c r="F15" s="153">
        <v>6</v>
      </c>
      <c r="G15" s="154">
        <v>7</v>
      </c>
      <c r="H15" s="154">
        <v>8</v>
      </c>
      <c r="I15" s="155">
        <v>9</v>
      </c>
    </row>
    <row r="16" spans="1:9" ht="12.75">
      <c r="A16" s="145"/>
      <c r="B16" s="98"/>
      <c r="C16" s="38" t="s">
        <v>84</v>
      </c>
      <c r="D16" s="86">
        <f>D17+D18+D19+D20+D21+D22+D23+D24+D25+D26</f>
        <v>62058.477</v>
      </c>
      <c r="E16" s="86">
        <f>E17+E18+E19+E20+E21+E22+E23+E24+E25+E26</f>
        <v>2929.6769999999997</v>
      </c>
      <c r="F16" s="86">
        <f>F17+F18+F19+F20+F21+F22+F23+F24+F25+F26</f>
        <v>322.5</v>
      </c>
      <c r="G16" s="86">
        <f>G17+G18+G19+G20+G21+G22+G23+G24+G25+G26</f>
        <v>632.5</v>
      </c>
      <c r="H16" s="86">
        <f>H17+H18+H19+H20+H21+H22+H23+H24+H25+H26</f>
        <v>58173.8</v>
      </c>
      <c r="I16" s="42"/>
    </row>
    <row r="17" spans="1:9" ht="12.75">
      <c r="A17" s="86"/>
      <c r="B17" s="98"/>
      <c r="C17" s="38">
        <v>2011</v>
      </c>
      <c r="D17" s="86">
        <f aca="true" t="shared" si="0" ref="D17:H26">D29+D116+D298+D354+D427+D485+D514+D606</f>
        <v>5900.443000000001</v>
      </c>
      <c r="E17" s="86">
        <f t="shared" si="0"/>
        <v>193.843</v>
      </c>
      <c r="F17" s="86">
        <f t="shared" si="0"/>
        <v>5.5</v>
      </c>
      <c r="G17" s="86">
        <f t="shared" si="0"/>
        <v>15.5</v>
      </c>
      <c r="H17" s="86">
        <f t="shared" si="0"/>
        <v>5685.600000000001</v>
      </c>
      <c r="I17" s="42"/>
    </row>
    <row r="18" spans="1:9" ht="12.75">
      <c r="A18" s="86"/>
      <c r="B18" s="98"/>
      <c r="C18" s="38">
        <v>2012</v>
      </c>
      <c r="D18" s="86">
        <f t="shared" si="0"/>
        <v>7237.192999999999</v>
      </c>
      <c r="E18" s="86">
        <f t="shared" si="0"/>
        <v>318.793</v>
      </c>
      <c r="F18" s="86">
        <f t="shared" si="0"/>
        <v>0</v>
      </c>
      <c r="G18" s="86">
        <f t="shared" si="0"/>
        <v>10</v>
      </c>
      <c r="H18" s="86">
        <f t="shared" si="0"/>
        <v>6908.4</v>
      </c>
      <c r="I18" s="42"/>
    </row>
    <row r="19" spans="1:9" ht="12.75">
      <c r="A19" s="86"/>
      <c r="B19" s="98"/>
      <c r="C19" s="38">
        <v>2013</v>
      </c>
      <c r="D19" s="86">
        <f t="shared" si="0"/>
        <v>6975.048</v>
      </c>
      <c r="E19" s="86">
        <f t="shared" si="0"/>
        <v>368.348</v>
      </c>
      <c r="F19" s="86">
        <f t="shared" si="0"/>
        <v>3.5</v>
      </c>
      <c r="G19" s="86">
        <f t="shared" si="0"/>
        <v>13.5</v>
      </c>
      <c r="H19" s="86">
        <f t="shared" si="0"/>
        <v>6589.7</v>
      </c>
      <c r="I19" s="42"/>
    </row>
    <row r="20" spans="1:9" ht="12.75">
      <c r="A20" s="86"/>
      <c r="B20" s="98"/>
      <c r="C20" s="38">
        <v>2014</v>
      </c>
      <c r="D20" s="86">
        <f t="shared" si="0"/>
        <v>5561.487999999999</v>
      </c>
      <c r="E20" s="86">
        <f t="shared" si="0"/>
        <v>272.688</v>
      </c>
      <c r="F20" s="86">
        <f t="shared" si="0"/>
        <v>73.5</v>
      </c>
      <c r="G20" s="86">
        <f t="shared" si="0"/>
        <v>83.5</v>
      </c>
      <c r="H20" s="86">
        <f t="shared" si="0"/>
        <v>5131.8</v>
      </c>
      <c r="I20" s="42"/>
    </row>
    <row r="21" spans="1:9" ht="12.75">
      <c r="A21" s="86"/>
      <c r="B21" s="98"/>
      <c r="C21" s="38">
        <v>2015</v>
      </c>
      <c r="D21" s="86">
        <f t="shared" si="0"/>
        <v>6838.083</v>
      </c>
      <c r="E21" s="86">
        <f t="shared" si="0"/>
        <v>804.983</v>
      </c>
      <c r="F21" s="86">
        <f t="shared" si="0"/>
        <v>115</v>
      </c>
      <c r="G21" s="86">
        <f t="shared" si="0"/>
        <v>335</v>
      </c>
      <c r="H21" s="86">
        <f t="shared" si="0"/>
        <v>5583.099999999999</v>
      </c>
      <c r="I21" s="42"/>
    </row>
    <row r="22" spans="1:9" ht="12.75">
      <c r="A22" s="86"/>
      <c r="B22" s="98"/>
      <c r="C22" s="38">
        <v>2016</v>
      </c>
      <c r="D22" s="86">
        <f t="shared" si="0"/>
        <v>6298.443</v>
      </c>
      <c r="E22" s="86">
        <f t="shared" si="0"/>
        <v>244.643</v>
      </c>
      <c r="F22" s="86">
        <f t="shared" si="0"/>
        <v>62.5</v>
      </c>
      <c r="G22" s="86">
        <f t="shared" si="0"/>
        <v>72.5</v>
      </c>
      <c r="H22" s="86">
        <f t="shared" si="0"/>
        <v>5918.8</v>
      </c>
      <c r="I22" s="42"/>
    </row>
    <row r="23" spans="1:9" ht="12.75">
      <c r="A23" s="86"/>
      <c r="B23" s="98"/>
      <c r="C23" s="38">
        <v>2017</v>
      </c>
      <c r="D23" s="86">
        <f t="shared" si="0"/>
        <v>6368.776000000001</v>
      </c>
      <c r="E23" s="86">
        <f t="shared" si="0"/>
        <v>228.77599999999998</v>
      </c>
      <c r="F23" s="86">
        <f t="shared" si="0"/>
        <v>62.5</v>
      </c>
      <c r="G23" s="86">
        <f t="shared" si="0"/>
        <v>72.5</v>
      </c>
      <c r="H23" s="86">
        <f t="shared" si="0"/>
        <v>6005.000000000001</v>
      </c>
      <c r="I23" s="42"/>
    </row>
    <row r="24" spans="1:9" ht="12.75">
      <c r="A24" s="86"/>
      <c r="B24" s="98"/>
      <c r="C24" s="38">
        <v>2018</v>
      </c>
      <c r="D24" s="86">
        <f t="shared" si="0"/>
        <v>6269.079</v>
      </c>
      <c r="E24" s="86">
        <f t="shared" si="0"/>
        <v>182.779</v>
      </c>
      <c r="F24" s="86">
        <f t="shared" si="0"/>
        <v>0</v>
      </c>
      <c r="G24" s="86">
        <f t="shared" si="0"/>
        <v>10</v>
      </c>
      <c r="H24" s="86">
        <f t="shared" si="0"/>
        <v>6076.3</v>
      </c>
      <c r="I24" s="42"/>
    </row>
    <row r="25" spans="1:9" ht="12.75">
      <c r="A25" s="86"/>
      <c r="B25" s="98"/>
      <c r="C25" s="38">
        <v>2019</v>
      </c>
      <c r="D25" s="86">
        <f t="shared" si="0"/>
        <v>5473.512000000001</v>
      </c>
      <c r="E25" s="86">
        <f t="shared" si="0"/>
        <v>169.012</v>
      </c>
      <c r="F25" s="86">
        <f t="shared" si="0"/>
        <v>0</v>
      </c>
      <c r="G25" s="86">
        <f t="shared" si="0"/>
        <v>10</v>
      </c>
      <c r="H25" s="86">
        <f t="shared" si="0"/>
        <v>5294.500000000001</v>
      </c>
      <c r="I25" s="42"/>
    </row>
    <row r="26" spans="1:9" ht="12.75">
      <c r="A26" s="87"/>
      <c r="B26" s="99"/>
      <c r="C26" s="58">
        <v>2020</v>
      </c>
      <c r="D26" s="87">
        <f t="shared" si="0"/>
        <v>5136.412</v>
      </c>
      <c r="E26" s="87">
        <f t="shared" si="0"/>
        <v>145.81199999999998</v>
      </c>
      <c r="F26" s="87">
        <f t="shared" si="0"/>
        <v>0</v>
      </c>
      <c r="G26" s="87">
        <f t="shared" si="0"/>
        <v>10</v>
      </c>
      <c r="H26" s="87">
        <f t="shared" si="0"/>
        <v>4980.6</v>
      </c>
      <c r="I26" s="57"/>
    </row>
    <row r="27" spans="1:9" ht="12.75">
      <c r="A27" s="86"/>
      <c r="B27" s="98"/>
      <c r="C27" s="38"/>
      <c r="D27" s="86"/>
      <c r="E27" s="86"/>
      <c r="F27" s="86"/>
      <c r="G27" s="128"/>
      <c r="H27" s="128"/>
      <c r="I27" s="42"/>
    </row>
    <row r="28" spans="1:9" ht="12.75">
      <c r="A28" s="156">
        <v>1</v>
      </c>
      <c r="B28" s="98" t="s">
        <v>1</v>
      </c>
      <c r="C28" s="38" t="s">
        <v>84</v>
      </c>
      <c r="D28" s="86">
        <f>D29+D30+D31+D32+D33+D34+D35+D36+D37+D38</f>
        <v>54789.20000000001</v>
      </c>
      <c r="E28" s="86">
        <f>E29+E30+E31+E32+E33+E34+E35+E36+E37+E38</f>
        <v>340</v>
      </c>
      <c r="F28" s="86">
        <f>F29+F30+F31+F32+F33+F34+F35+F36+F37+F38</f>
        <v>0</v>
      </c>
      <c r="G28" s="128">
        <f>G29+G30+G31+G32+G33+G34+G35+G36+G37+G38</f>
        <v>0</v>
      </c>
      <c r="H28" s="128">
        <f>H29+H30+H31+H32+H33+H34+H35+H36+H37+H38</f>
        <v>54449.20000000001</v>
      </c>
      <c r="I28" s="42"/>
    </row>
    <row r="29" spans="1:9" ht="12.75">
      <c r="A29" s="86"/>
      <c r="B29" s="98"/>
      <c r="C29" s="38">
        <v>2011</v>
      </c>
      <c r="D29" s="86">
        <f>D39+D43+D63+D76+D77+D91+D92+D93+D60</f>
        <v>5382.200000000001</v>
      </c>
      <c r="E29" s="86">
        <f>E39+E43+E63+E76+E77+E91+E92+E93+E60</f>
        <v>75</v>
      </c>
      <c r="F29" s="86">
        <f>F39+F43+F63+F76+F77+F91+F92+F93</f>
        <v>0</v>
      </c>
      <c r="G29" s="128">
        <f>G39+G43+G63+G76+G77+G91+G92+G93</f>
        <v>0</v>
      </c>
      <c r="H29" s="128">
        <f>H39+H43+H63+H76+H77+H91+H92+H93</f>
        <v>5307.200000000001</v>
      </c>
      <c r="I29" s="42"/>
    </row>
    <row r="30" spans="1:9" ht="12.75">
      <c r="A30" s="86"/>
      <c r="B30" s="98"/>
      <c r="C30" s="38">
        <v>2012</v>
      </c>
      <c r="D30" s="86">
        <f>D40+D41+D47+D48+D64+D84+D94+D95+D98+D42+D96+D45+D54+D61</f>
        <v>6668.2</v>
      </c>
      <c r="E30" s="86">
        <f>E40+E41+E47+E48+E64+E84+E94+E95+E98+E42+E96+E45+E54+E61</f>
        <v>115</v>
      </c>
      <c r="F30" s="86">
        <f>F40+F41+F47+F48+F64+F84+F94+F95+F98+F42+F96</f>
        <v>0</v>
      </c>
      <c r="G30" s="128">
        <f>G40+G41+G47+G48+G64+G84+G94+G95+G98+G42+G96</f>
        <v>0</v>
      </c>
      <c r="H30" s="128">
        <f>H40+H41+H47+H48+H64+H84+H94+H95+H98+H42+H96+H45</f>
        <v>6553.2</v>
      </c>
      <c r="I30" s="42"/>
    </row>
    <row r="31" spans="1:9" ht="12.75">
      <c r="A31" s="86"/>
      <c r="B31" s="98"/>
      <c r="C31" s="38">
        <v>2013</v>
      </c>
      <c r="D31" s="86">
        <f>D52+D65+D73+D79+D85+D103+D46+D55+D57</f>
        <v>6120.4</v>
      </c>
      <c r="E31" s="86">
        <f>E52+E65+E73+E79+E85+E103+E46+E55+E57</f>
        <v>135</v>
      </c>
      <c r="F31" s="86">
        <f>F52+F65+F73+F79+F85+F103</f>
        <v>0</v>
      </c>
      <c r="G31" s="128">
        <f>G52+G65+G73+G79+G85+G103</f>
        <v>0</v>
      </c>
      <c r="H31" s="128">
        <f>H52+H65+H73+H79+H85+H103+H46</f>
        <v>5985.4</v>
      </c>
      <c r="I31" s="42"/>
    </row>
    <row r="32" spans="1:9" ht="12.75">
      <c r="A32" s="86"/>
      <c r="B32" s="98"/>
      <c r="C32" s="38">
        <v>2014</v>
      </c>
      <c r="D32" s="86">
        <f>D66+D99+D105+D58</f>
        <v>4801.5</v>
      </c>
      <c r="E32" s="86">
        <f>E66+E99+E105+E58</f>
        <v>15</v>
      </c>
      <c r="F32" s="86">
        <f>F45+F66+F99+F105</f>
        <v>0</v>
      </c>
      <c r="G32" s="128">
        <f>G45+G66+G99+G105</f>
        <v>0</v>
      </c>
      <c r="H32" s="128">
        <f>H66+H99+H105</f>
        <v>4786.5</v>
      </c>
      <c r="I32" s="42"/>
    </row>
    <row r="33" spans="1:9" ht="12.75">
      <c r="A33" s="86"/>
      <c r="B33" s="98"/>
      <c r="C33" s="38">
        <v>2015</v>
      </c>
      <c r="D33" s="86">
        <f>D67+D69+D80+D100</f>
        <v>5299.9</v>
      </c>
      <c r="E33" s="86">
        <f>E46+E67+E69+E80+E100</f>
        <v>0</v>
      </c>
      <c r="F33" s="86">
        <f>F46+F67+F69+F80+F100</f>
        <v>0</v>
      </c>
      <c r="G33" s="128">
        <f>G46+G67+G69+G80+G100</f>
        <v>0</v>
      </c>
      <c r="H33" s="128">
        <f>H67+H69+H80+H100</f>
        <v>5299.9</v>
      </c>
      <c r="I33" s="42"/>
    </row>
    <row r="34" spans="1:9" ht="12.75">
      <c r="A34" s="86"/>
      <c r="B34" s="98"/>
      <c r="C34" s="38">
        <v>2016</v>
      </c>
      <c r="D34" s="86">
        <f>D70+D74+D75+D101+D109</f>
        <v>5566.9</v>
      </c>
      <c r="E34" s="86">
        <f>E70+E74+E75+E101+E109</f>
        <v>0</v>
      </c>
      <c r="F34" s="86">
        <f>F70+F74+F75+F101+F109</f>
        <v>0</v>
      </c>
      <c r="G34" s="128">
        <f>G70+G74+G75+G101+G109</f>
        <v>0</v>
      </c>
      <c r="H34" s="128">
        <f>H70+H74+H75+H101+H109</f>
        <v>5566.9</v>
      </c>
      <c r="I34" s="42"/>
    </row>
    <row r="35" spans="1:9" ht="12.75">
      <c r="A35" s="86"/>
      <c r="B35" s="98"/>
      <c r="C35" s="38">
        <v>2017</v>
      </c>
      <c r="D35" s="86">
        <f>D50+D71+D81+D82+D86+D110</f>
        <v>5594.1</v>
      </c>
      <c r="E35" s="86">
        <f>E50+E71+E81+E82+E86+E110</f>
        <v>0</v>
      </c>
      <c r="F35" s="86">
        <f>F50+F71+F81+F82+F86+F110</f>
        <v>0</v>
      </c>
      <c r="G35" s="128">
        <f>G50+G71+G81+G82+G86+G110</f>
        <v>0</v>
      </c>
      <c r="H35" s="128">
        <f>H50+H71+H81+H82+H86+H110</f>
        <v>5594.1</v>
      </c>
      <c r="I35" s="42"/>
    </row>
    <row r="36" spans="1:9" ht="12.75">
      <c r="A36" s="86"/>
      <c r="B36" s="98"/>
      <c r="C36" s="38">
        <v>2018</v>
      </c>
      <c r="D36" s="86">
        <f>D51+D72+D83+D87+D102</f>
        <v>5623.5</v>
      </c>
      <c r="E36" s="86">
        <f>E51+E72+E83+E87+E102</f>
        <v>0</v>
      </c>
      <c r="F36" s="86">
        <f>F51+F72+F83+F87+F102</f>
        <v>0</v>
      </c>
      <c r="G36" s="128">
        <f>G51+G72+G83+G87+G102</f>
        <v>0</v>
      </c>
      <c r="H36" s="128">
        <f>H51+H72+H83+H87+H102</f>
        <v>5623.5</v>
      </c>
      <c r="I36" s="42"/>
    </row>
    <row r="37" spans="1:9" ht="12.75">
      <c r="A37" s="86"/>
      <c r="B37" s="98"/>
      <c r="C37" s="38">
        <v>2019</v>
      </c>
      <c r="D37" s="86">
        <f>D89+D97+D106+D112</f>
        <v>5046.700000000001</v>
      </c>
      <c r="E37" s="86">
        <f>E89+E97+E106+E112</f>
        <v>0</v>
      </c>
      <c r="F37" s="86">
        <f>F89+F97+F106+F112</f>
        <v>0</v>
      </c>
      <c r="G37" s="128">
        <f>G89+G97+G106+G112</f>
        <v>0</v>
      </c>
      <c r="H37" s="128">
        <f>H89+H97+H106+H112</f>
        <v>5046.700000000001</v>
      </c>
      <c r="I37" s="42"/>
    </row>
    <row r="38" spans="1:9" ht="12.75">
      <c r="A38" s="87"/>
      <c r="B38" s="99"/>
      <c r="C38" s="58">
        <v>2020</v>
      </c>
      <c r="D38" s="87">
        <f>D107+D90+D113</f>
        <v>4685.8</v>
      </c>
      <c r="E38" s="87">
        <f>E107+E90+E113</f>
        <v>0</v>
      </c>
      <c r="F38" s="87">
        <f>F107+F90+F113</f>
        <v>0</v>
      </c>
      <c r="G38" s="129">
        <f>G107+G90+G113</f>
        <v>0</v>
      </c>
      <c r="H38" s="129">
        <f>H107+H90+H113</f>
        <v>4685.8</v>
      </c>
      <c r="I38" s="57"/>
    </row>
    <row r="39" spans="1:9" ht="33" customHeight="1">
      <c r="A39" s="85" t="s">
        <v>272</v>
      </c>
      <c r="B39" s="92" t="s">
        <v>10</v>
      </c>
      <c r="C39" s="56">
        <v>2011</v>
      </c>
      <c r="D39" s="115">
        <v>150</v>
      </c>
      <c r="E39" s="115"/>
      <c r="F39" s="115"/>
      <c r="G39" s="115"/>
      <c r="H39" s="127">
        <v>150</v>
      </c>
      <c r="I39" s="20"/>
    </row>
    <row r="40" spans="1:9" ht="25.5">
      <c r="A40" s="85" t="s">
        <v>273</v>
      </c>
      <c r="B40" s="92" t="s">
        <v>10</v>
      </c>
      <c r="C40" s="56">
        <v>2012</v>
      </c>
      <c r="D40" s="115">
        <v>150</v>
      </c>
      <c r="E40" s="115"/>
      <c r="F40" s="115"/>
      <c r="G40" s="115"/>
      <c r="H40" s="127">
        <v>150</v>
      </c>
      <c r="I40" s="157"/>
    </row>
    <row r="41" spans="1:9" ht="25.5">
      <c r="A41" s="85" t="s">
        <v>274</v>
      </c>
      <c r="B41" s="92" t="s">
        <v>11</v>
      </c>
      <c r="C41" s="56">
        <v>2012</v>
      </c>
      <c r="D41" s="115">
        <v>500</v>
      </c>
      <c r="E41" s="115"/>
      <c r="F41" s="115"/>
      <c r="G41" s="115"/>
      <c r="H41" s="127">
        <v>500</v>
      </c>
      <c r="I41" s="20"/>
    </row>
    <row r="42" spans="1:9" ht="25.5">
      <c r="A42" s="85" t="s">
        <v>275</v>
      </c>
      <c r="B42" s="92" t="s">
        <v>16</v>
      </c>
      <c r="C42" s="56">
        <v>2012</v>
      </c>
      <c r="D42" s="115">
        <v>100</v>
      </c>
      <c r="E42" s="115"/>
      <c r="F42" s="115"/>
      <c r="G42" s="115"/>
      <c r="H42" s="127">
        <v>100</v>
      </c>
      <c r="I42" s="20"/>
    </row>
    <row r="43" spans="1:9" ht="25.5">
      <c r="A43" s="85" t="s">
        <v>276</v>
      </c>
      <c r="B43" s="92" t="s">
        <v>270</v>
      </c>
      <c r="C43" s="56">
        <v>2011</v>
      </c>
      <c r="D43" s="115">
        <v>50</v>
      </c>
      <c r="E43" s="115">
        <v>50</v>
      </c>
      <c r="F43" s="115"/>
      <c r="G43" s="115"/>
      <c r="H43" s="127">
        <v>0</v>
      </c>
      <c r="I43" s="20"/>
    </row>
    <row r="44" spans="1:9" ht="25.5">
      <c r="A44" s="85" t="s">
        <v>277</v>
      </c>
      <c r="B44" s="91" t="s">
        <v>12</v>
      </c>
      <c r="C44" s="35" t="s">
        <v>84</v>
      </c>
      <c r="D44" s="110">
        <f>D45+D46</f>
        <v>350</v>
      </c>
      <c r="E44" s="110">
        <f>E45+E46</f>
        <v>50</v>
      </c>
      <c r="F44" s="110"/>
      <c r="G44" s="121"/>
      <c r="H44" s="121">
        <f>H45+H46</f>
        <v>300</v>
      </c>
      <c r="I44" s="158"/>
    </row>
    <row r="45" spans="1:8" ht="12.75">
      <c r="A45" s="159"/>
      <c r="C45" s="161">
        <v>2012</v>
      </c>
      <c r="D45" s="176">
        <v>200</v>
      </c>
      <c r="E45" s="176">
        <v>50</v>
      </c>
      <c r="F45" s="176"/>
      <c r="G45" s="208"/>
      <c r="H45" s="208">
        <v>150</v>
      </c>
    </row>
    <row r="46" spans="1:9" ht="12.75">
      <c r="A46" s="164"/>
      <c r="B46" s="165"/>
      <c r="C46" s="166">
        <v>2013</v>
      </c>
      <c r="D46" s="177">
        <v>150</v>
      </c>
      <c r="E46" s="177"/>
      <c r="F46" s="177"/>
      <c r="G46" s="209"/>
      <c r="H46" s="209">
        <v>150</v>
      </c>
      <c r="I46" s="168"/>
    </row>
    <row r="47" spans="1:9" ht="25.5">
      <c r="A47" s="169" t="s">
        <v>278</v>
      </c>
      <c r="B47" s="170" t="s">
        <v>81</v>
      </c>
      <c r="C47" s="171">
        <v>2012</v>
      </c>
      <c r="D47" s="178">
        <v>140</v>
      </c>
      <c r="E47" s="178"/>
      <c r="F47" s="178"/>
      <c r="G47" s="178"/>
      <c r="H47" s="210">
        <v>140</v>
      </c>
      <c r="I47" s="173"/>
    </row>
    <row r="48" spans="1:9" ht="38.25">
      <c r="A48" s="169" t="s">
        <v>279</v>
      </c>
      <c r="B48" s="170" t="s">
        <v>82</v>
      </c>
      <c r="C48" s="171">
        <v>2012</v>
      </c>
      <c r="D48" s="178">
        <v>70</v>
      </c>
      <c r="E48" s="178"/>
      <c r="F48" s="178"/>
      <c r="G48" s="178"/>
      <c r="H48" s="210">
        <v>70</v>
      </c>
      <c r="I48" s="173"/>
    </row>
    <row r="49" spans="1:9" ht="25.5">
      <c r="A49" s="174" t="s">
        <v>282</v>
      </c>
      <c r="B49" s="175" t="s">
        <v>14</v>
      </c>
      <c r="C49" s="35" t="s">
        <v>84</v>
      </c>
      <c r="D49" s="110">
        <f>D50+D51</f>
        <v>150</v>
      </c>
      <c r="E49" s="110"/>
      <c r="F49" s="110"/>
      <c r="G49" s="121"/>
      <c r="H49" s="121">
        <f>H50+H51+H52</f>
        <v>150</v>
      </c>
      <c r="I49" s="158"/>
    </row>
    <row r="50" spans="3:8" ht="12.75">
      <c r="C50" s="161">
        <v>2017</v>
      </c>
      <c r="D50" s="176">
        <v>80</v>
      </c>
      <c r="E50" s="176"/>
      <c r="F50" s="176"/>
      <c r="G50" s="208"/>
      <c r="H50" s="208">
        <v>80</v>
      </c>
    </row>
    <row r="51" spans="1:9" ht="12.75">
      <c r="A51" s="177"/>
      <c r="B51" s="165"/>
      <c r="C51" s="166">
        <v>2018</v>
      </c>
      <c r="D51" s="177">
        <v>70</v>
      </c>
      <c r="E51" s="177"/>
      <c r="F51" s="177"/>
      <c r="G51" s="209"/>
      <c r="H51" s="209">
        <v>70</v>
      </c>
      <c r="I51" s="168"/>
    </row>
    <row r="52" spans="1:9" ht="12.75">
      <c r="A52" s="174" t="s">
        <v>280</v>
      </c>
      <c r="B52" s="175" t="s">
        <v>15</v>
      </c>
      <c r="C52" s="181">
        <v>2013</v>
      </c>
      <c r="D52" s="174">
        <v>80</v>
      </c>
      <c r="E52" s="174">
        <v>80</v>
      </c>
      <c r="F52" s="174"/>
      <c r="G52" s="211"/>
      <c r="H52" s="211">
        <v>0</v>
      </c>
      <c r="I52" s="158"/>
    </row>
    <row r="53" spans="1:9" ht="38.25">
      <c r="A53" s="174" t="s">
        <v>281</v>
      </c>
      <c r="B53" s="158" t="s">
        <v>453</v>
      </c>
      <c r="C53" s="181" t="s">
        <v>84</v>
      </c>
      <c r="D53" s="174">
        <f>D54+D55</f>
        <v>80</v>
      </c>
      <c r="E53" s="174">
        <f>E54+E55</f>
        <v>80</v>
      </c>
      <c r="F53" s="174"/>
      <c r="G53" s="174"/>
      <c r="H53" s="174"/>
      <c r="I53" s="158"/>
    </row>
    <row r="54" spans="2:8" ht="12.75">
      <c r="B54" s="163"/>
      <c r="C54" s="161">
        <v>2012</v>
      </c>
      <c r="D54" s="176">
        <v>40</v>
      </c>
      <c r="E54" s="176">
        <v>40</v>
      </c>
      <c r="F54" s="176"/>
      <c r="G54" s="176"/>
      <c r="H54" s="176"/>
    </row>
    <row r="55" spans="2:8" ht="12.75">
      <c r="B55" s="163"/>
      <c r="C55" s="161">
        <v>2013</v>
      </c>
      <c r="D55" s="176">
        <v>40</v>
      </c>
      <c r="E55" s="176">
        <v>40</v>
      </c>
      <c r="F55" s="176"/>
      <c r="G55" s="176"/>
      <c r="H55" s="176"/>
    </row>
    <row r="56" spans="1:9" ht="25.5">
      <c r="A56" s="174" t="s">
        <v>283</v>
      </c>
      <c r="B56" s="158" t="s">
        <v>454</v>
      </c>
      <c r="C56" s="181" t="s">
        <v>84</v>
      </c>
      <c r="D56" s="174">
        <f>D57+D58</f>
        <v>30</v>
      </c>
      <c r="E56" s="174">
        <f>E57+E58</f>
        <v>30</v>
      </c>
      <c r="F56" s="174"/>
      <c r="G56" s="174"/>
      <c r="H56" s="174"/>
      <c r="I56" s="158"/>
    </row>
    <row r="57" spans="2:8" ht="12.75">
      <c r="B57" s="163"/>
      <c r="C57" s="161">
        <v>2013</v>
      </c>
      <c r="D57" s="176">
        <v>15</v>
      </c>
      <c r="E57" s="176">
        <v>15</v>
      </c>
      <c r="F57" s="176"/>
      <c r="G57" s="176"/>
      <c r="H57" s="176"/>
    </row>
    <row r="58" spans="1:9" ht="12.75">
      <c r="A58" s="177"/>
      <c r="B58" s="168"/>
      <c r="C58" s="166">
        <v>2014</v>
      </c>
      <c r="D58" s="177">
        <v>15</v>
      </c>
      <c r="E58" s="177">
        <v>15</v>
      </c>
      <c r="F58" s="177"/>
      <c r="G58" s="177"/>
      <c r="H58" s="177"/>
      <c r="I58" s="168"/>
    </row>
    <row r="59" spans="1:8" ht="12.75">
      <c r="A59" s="176" t="s">
        <v>284</v>
      </c>
      <c r="B59" s="160" t="s">
        <v>455</v>
      </c>
      <c r="C59" s="161" t="s">
        <v>84</v>
      </c>
      <c r="D59" s="176">
        <f>D60+D61</f>
        <v>50</v>
      </c>
      <c r="E59" s="176">
        <f>E60+E61</f>
        <v>50</v>
      </c>
      <c r="F59" s="176"/>
      <c r="G59" s="208"/>
      <c r="H59" s="208"/>
    </row>
    <row r="60" spans="3:8" ht="12.75">
      <c r="C60" s="161">
        <v>2011</v>
      </c>
      <c r="D60" s="176">
        <v>25</v>
      </c>
      <c r="E60" s="176">
        <v>25</v>
      </c>
      <c r="F60" s="176"/>
      <c r="G60" s="208"/>
      <c r="H60" s="208"/>
    </row>
    <row r="61" spans="3:8" ht="12.75">
      <c r="C61" s="161">
        <v>2012</v>
      </c>
      <c r="D61" s="176">
        <v>25</v>
      </c>
      <c r="E61" s="176">
        <v>25</v>
      </c>
      <c r="F61" s="176"/>
      <c r="G61" s="208"/>
      <c r="H61" s="208"/>
    </row>
    <row r="62" spans="1:10" ht="25.5">
      <c r="A62" s="174" t="s">
        <v>285</v>
      </c>
      <c r="B62" s="175" t="s">
        <v>17</v>
      </c>
      <c r="C62" s="35" t="s">
        <v>84</v>
      </c>
      <c r="D62" s="110">
        <f>D63+D64+D65+D66+D67</f>
        <v>11596.5</v>
      </c>
      <c r="E62" s="110"/>
      <c r="F62" s="110"/>
      <c r="G62" s="121"/>
      <c r="H62" s="121">
        <f>H63+H64+H65+H66+H67</f>
        <v>11596.5</v>
      </c>
      <c r="I62" s="158"/>
      <c r="J62" s="12"/>
    </row>
    <row r="63" spans="3:10" ht="12.75">
      <c r="C63" s="161">
        <v>2011</v>
      </c>
      <c r="D63" s="176">
        <v>1718</v>
      </c>
      <c r="E63" s="176"/>
      <c r="F63" s="176"/>
      <c r="G63" s="208"/>
      <c r="H63" s="208">
        <v>1718</v>
      </c>
      <c r="I63" s="163" t="s">
        <v>31</v>
      </c>
      <c r="J63" s="12"/>
    </row>
    <row r="64" spans="3:10" ht="12.75">
      <c r="C64" s="161">
        <v>2012</v>
      </c>
      <c r="D64" s="176">
        <v>1718</v>
      </c>
      <c r="E64" s="176"/>
      <c r="F64" s="176"/>
      <c r="G64" s="208"/>
      <c r="H64" s="208">
        <v>1718</v>
      </c>
      <c r="I64" s="163" t="s">
        <v>31</v>
      </c>
      <c r="J64" s="12"/>
    </row>
    <row r="65" spans="3:10" ht="12.75">
      <c r="C65" s="161">
        <v>2013</v>
      </c>
      <c r="D65" s="176">
        <v>1718</v>
      </c>
      <c r="E65" s="176"/>
      <c r="F65" s="176"/>
      <c r="G65" s="208"/>
      <c r="H65" s="208">
        <v>1718</v>
      </c>
      <c r="I65" s="163" t="s">
        <v>31</v>
      </c>
      <c r="J65" s="12"/>
    </row>
    <row r="66" spans="3:10" ht="12.75">
      <c r="C66" s="161">
        <v>2014</v>
      </c>
      <c r="D66" s="176">
        <v>3436</v>
      </c>
      <c r="E66" s="176"/>
      <c r="F66" s="176"/>
      <c r="G66" s="208"/>
      <c r="H66" s="208">
        <v>3436</v>
      </c>
      <c r="I66" s="163" t="s">
        <v>32</v>
      </c>
      <c r="J66" s="12"/>
    </row>
    <row r="67" spans="1:10" ht="12.75">
      <c r="A67" s="177"/>
      <c r="B67" s="165"/>
      <c r="C67" s="166">
        <v>2015</v>
      </c>
      <c r="D67" s="177">
        <v>3006.5</v>
      </c>
      <c r="E67" s="177"/>
      <c r="F67" s="177"/>
      <c r="G67" s="209"/>
      <c r="H67" s="209">
        <v>3006.5</v>
      </c>
      <c r="I67" s="168" t="s">
        <v>33</v>
      </c>
      <c r="J67" s="12"/>
    </row>
    <row r="68" spans="1:10" ht="27" customHeight="1">
      <c r="A68" s="174" t="s">
        <v>286</v>
      </c>
      <c r="B68" s="175" t="s">
        <v>18</v>
      </c>
      <c r="C68" s="35" t="s">
        <v>84</v>
      </c>
      <c r="D68" s="110">
        <f>D69+D70+D71+D72</f>
        <v>7516</v>
      </c>
      <c r="E68" s="110"/>
      <c r="F68" s="110"/>
      <c r="G68" s="121"/>
      <c r="H68" s="121">
        <f>H69+H70+H71+H72</f>
        <v>7516</v>
      </c>
      <c r="I68" s="158"/>
      <c r="J68" s="12"/>
    </row>
    <row r="69" spans="3:10" ht="12.75">
      <c r="C69" s="161">
        <v>2015</v>
      </c>
      <c r="D69" s="176">
        <v>1073</v>
      </c>
      <c r="E69" s="176"/>
      <c r="F69" s="176"/>
      <c r="G69" s="208"/>
      <c r="H69" s="208">
        <v>1073</v>
      </c>
      <c r="I69" s="163" t="s">
        <v>34</v>
      </c>
      <c r="J69" s="12"/>
    </row>
    <row r="70" spans="3:10" ht="12.75">
      <c r="C70" s="161">
        <v>2016</v>
      </c>
      <c r="D70" s="176">
        <v>1073</v>
      </c>
      <c r="E70" s="176"/>
      <c r="F70" s="176"/>
      <c r="G70" s="208"/>
      <c r="H70" s="208">
        <v>1073</v>
      </c>
      <c r="I70" s="163" t="s">
        <v>34</v>
      </c>
      <c r="J70" s="12"/>
    </row>
    <row r="71" spans="3:10" ht="12.75">
      <c r="C71" s="161">
        <v>2017</v>
      </c>
      <c r="D71" s="176">
        <v>2148</v>
      </c>
      <c r="E71" s="176"/>
      <c r="F71" s="176"/>
      <c r="G71" s="208"/>
      <c r="H71" s="208">
        <v>2148</v>
      </c>
      <c r="I71" s="163" t="s">
        <v>42</v>
      </c>
      <c r="J71" s="12"/>
    </row>
    <row r="72" spans="1:10" ht="12.75">
      <c r="A72" s="177"/>
      <c r="B72" s="165"/>
      <c r="C72" s="166">
        <v>2018</v>
      </c>
      <c r="D72" s="177">
        <v>3222</v>
      </c>
      <c r="E72" s="177"/>
      <c r="F72" s="177"/>
      <c r="G72" s="209"/>
      <c r="H72" s="209">
        <v>3222</v>
      </c>
      <c r="I72" s="168" t="s">
        <v>41</v>
      </c>
      <c r="J72" s="12"/>
    </row>
    <row r="73" spans="1:9" ht="38.25">
      <c r="A73" s="178" t="s">
        <v>287</v>
      </c>
      <c r="B73" s="170" t="s">
        <v>19</v>
      </c>
      <c r="C73" s="171">
        <v>2013</v>
      </c>
      <c r="D73" s="178">
        <v>1179.1</v>
      </c>
      <c r="E73" s="178"/>
      <c r="F73" s="178"/>
      <c r="G73" s="178"/>
      <c r="H73" s="210">
        <v>1179.1</v>
      </c>
      <c r="I73" s="173" t="s">
        <v>43</v>
      </c>
    </row>
    <row r="74" spans="1:9" ht="38.25">
      <c r="A74" s="178" t="s">
        <v>288</v>
      </c>
      <c r="B74" s="170" t="s">
        <v>20</v>
      </c>
      <c r="C74" s="171">
        <v>2016</v>
      </c>
      <c r="D74" s="178">
        <v>1503.3</v>
      </c>
      <c r="E74" s="178"/>
      <c r="F74" s="178"/>
      <c r="G74" s="178"/>
      <c r="H74" s="210">
        <v>1503.3</v>
      </c>
      <c r="I74" s="173" t="s">
        <v>44</v>
      </c>
    </row>
    <row r="75" spans="1:9" ht="38.25">
      <c r="A75" s="178" t="s">
        <v>289</v>
      </c>
      <c r="B75" s="170" t="s">
        <v>21</v>
      </c>
      <c r="C75" s="171">
        <v>2016</v>
      </c>
      <c r="D75" s="178">
        <v>1606.3</v>
      </c>
      <c r="E75" s="178"/>
      <c r="F75" s="178"/>
      <c r="G75" s="178"/>
      <c r="H75" s="210">
        <v>1606.3</v>
      </c>
      <c r="I75" s="173" t="s">
        <v>35</v>
      </c>
    </row>
    <row r="76" spans="1:9" ht="25.5">
      <c r="A76" s="178" t="s">
        <v>294</v>
      </c>
      <c r="B76" s="170" t="s">
        <v>22</v>
      </c>
      <c r="C76" s="171">
        <v>2011</v>
      </c>
      <c r="D76" s="178">
        <v>2147.5</v>
      </c>
      <c r="E76" s="178"/>
      <c r="F76" s="178"/>
      <c r="G76" s="178"/>
      <c r="H76" s="210">
        <v>2147.5</v>
      </c>
      <c r="I76" s="173" t="s">
        <v>36</v>
      </c>
    </row>
    <row r="77" spans="1:9" ht="38.25">
      <c r="A77" s="178" t="s">
        <v>290</v>
      </c>
      <c r="B77" s="170" t="s">
        <v>23</v>
      </c>
      <c r="C77" s="171">
        <v>2011</v>
      </c>
      <c r="D77" s="178">
        <v>228.8</v>
      </c>
      <c r="E77" s="178"/>
      <c r="F77" s="178"/>
      <c r="G77" s="178"/>
      <c r="H77" s="210">
        <v>228.8</v>
      </c>
      <c r="I77" s="173" t="s">
        <v>38</v>
      </c>
    </row>
    <row r="78" spans="1:9" ht="41.25" customHeight="1">
      <c r="A78" s="174" t="s">
        <v>291</v>
      </c>
      <c r="B78" s="175" t="s">
        <v>27</v>
      </c>
      <c r="C78" s="35" t="s">
        <v>84</v>
      </c>
      <c r="D78" s="110">
        <f>D79+D80+D81</f>
        <v>2920.6000000000004</v>
      </c>
      <c r="E78" s="110"/>
      <c r="F78" s="110"/>
      <c r="G78" s="121"/>
      <c r="H78" s="121">
        <f>H79+H80+H81</f>
        <v>2920.6000000000004</v>
      </c>
      <c r="I78" s="158"/>
    </row>
    <row r="79" spans="3:9" ht="12.75">
      <c r="C79" s="161">
        <v>2013</v>
      </c>
      <c r="D79" s="176">
        <v>1460.3</v>
      </c>
      <c r="E79" s="176"/>
      <c r="F79" s="176"/>
      <c r="G79" s="208"/>
      <c r="H79" s="208">
        <v>1460.3</v>
      </c>
      <c r="I79" s="163" t="s">
        <v>45</v>
      </c>
    </row>
    <row r="80" spans="3:9" ht="12.75">
      <c r="C80" s="161">
        <v>2015</v>
      </c>
      <c r="D80" s="176">
        <v>859</v>
      </c>
      <c r="E80" s="176"/>
      <c r="F80" s="176"/>
      <c r="G80" s="208"/>
      <c r="H80" s="208">
        <v>859</v>
      </c>
      <c r="I80" s="163" t="s">
        <v>46</v>
      </c>
    </row>
    <row r="81" spans="1:9" ht="12.75">
      <c r="A81" s="177"/>
      <c r="B81" s="165"/>
      <c r="C81" s="166">
        <v>2017</v>
      </c>
      <c r="D81" s="177">
        <v>601.3</v>
      </c>
      <c r="E81" s="177"/>
      <c r="F81" s="177"/>
      <c r="G81" s="209"/>
      <c r="H81" s="209">
        <v>601.3</v>
      </c>
      <c r="I81" s="168" t="s">
        <v>39</v>
      </c>
    </row>
    <row r="82" spans="1:9" ht="38.25">
      <c r="A82" s="178" t="s">
        <v>292</v>
      </c>
      <c r="B82" s="170" t="s">
        <v>28</v>
      </c>
      <c r="C82" s="171">
        <v>2017</v>
      </c>
      <c r="D82" s="178">
        <v>445.4</v>
      </c>
      <c r="E82" s="178"/>
      <c r="F82" s="178"/>
      <c r="G82" s="178"/>
      <c r="H82" s="210">
        <v>445.4</v>
      </c>
      <c r="I82" s="173" t="s">
        <v>40</v>
      </c>
    </row>
    <row r="83" spans="1:9" ht="38.25">
      <c r="A83" s="178" t="s">
        <v>293</v>
      </c>
      <c r="B83" s="170" t="s">
        <v>29</v>
      </c>
      <c r="C83" s="171">
        <v>2018</v>
      </c>
      <c r="D83" s="178">
        <v>334.1</v>
      </c>
      <c r="E83" s="178"/>
      <c r="F83" s="178"/>
      <c r="G83" s="178"/>
      <c r="H83" s="210">
        <v>334.1</v>
      </c>
      <c r="I83" s="173" t="s">
        <v>47</v>
      </c>
    </row>
    <row r="84" spans="1:9" ht="25.5">
      <c r="A84" s="178" t="s">
        <v>295</v>
      </c>
      <c r="B84" s="170" t="s">
        <v>25</v>
      </c>
      <c r="C84" s="171">
        <v>2012</v>
      </c>
      <c r="D84" s="178">
        <v>378</v>
      </c>
      <c r="E84" s="178"/>
      <c r="F84" s="178"/>
      <c r="G84" s="178"/>
      <c r="H84" s="210">
        <v>378</v>
      </c>
      <c r="I84" s="173" t="s">
        <v>48</v>
      </c>
    </row>
    <row r="85" spans="1:9" ht="25.5">
      <c r="A85" s="178" t="s">
        <v>296</v>
      </c>
      <c r="B85" s="170" t="s">
        <v>24</v>
      </c>
      <c r="C85" s="171">
        <v>2013</v>
      </c>
      <c r="D85" s="178">
        <v>378</v>
      </c>
      <c r="E85" s="178"/>
      <c r="F85" s="178"/>
      <c r="G85" s="178"/>
      <c r="H85" s="210">
        <v>378</v>
      </c>
      <c r="I85" s="173" t="s">
        <v>48</v>
      </c>
    </row>
    <row r="86" spans="1:9" ht="25.5">
      <c r="A86" s="178" t="s">
        <v>297</v>
      </c>
      <c r="B86" s="170" t="s">
        <v>26</v>
      </c>
      <c r="C86" s="171">
        <v>2017</v>
      </c>
      <c r="D86" s="178">
        <v>1331.5</v>
      </c>
      <c r="E86" s="178"/>
      <c r="F86" s="178"/>
      <c r="G86" s="178"/>
      <c r="H86" s="210">
        <v>1331.5</v>
      </c>
      <c r="I86" s="173" t="s">
        <v>49</v>
      </c>
    </row>
    <row r="87" spans="1:9" ht="25.5">
      <c r="A87" s="178" t="s">
        <v>298</v>
      </c>
      <c r="B87" s="170" t="s">
        <v>30</v>
      </c>
      <c r="C87" s="171">
        <v>2018</v>
      </c>
      <c r="D87" s="178">
        <v>987.9</v>
      </c>
      <c r="E87" s="178"/>
      <c r="F87" s="178"/>
      <c r="G87" s="178"/>
      <c r="H87" s="210">
        <v>987.9</v>
      </c>
      <c r="I87" s="173" t="s">
        <v>50</v>
      </c>
    </row>
    <row r="88" spans="1:9" ht="25.5">
      <c r="A88" s="174" t="s">
        <v>299</v>
      </c>
      <c r="B88" s="175" t="s">
        <v>37</v>
      </c>
      <c r="C88" s="35" t="s">
        <v>84</v>
      </c>
      <c r="D88" s="110">
        <f>D89+D90</f>
        <v>5325.8</v>
      </c>
      <c r="E88" s="110"/>
      <c r="F88" s="110"/>
      <c r="G88" s="121"/>
      <c r="H88" s="121">
        <f>H89+H90</f>
        <v>5325.8</v>
      </c>
      <c r="I88" s="158"/>
    </row>
    <row r="89" spans="3:9" ht="12.75">
      <c r="C89" s="161">
        <v>2019</v>
      </c>
      <c r="D89" s="176">
        <v>2662.9</v>
      </c>
      <c r="E89" s="176"/>
      <c r="F89" s="176"/>
      <c r="G89" s="208"/>
      <c r="H89" s="208">
        <v>2662.9</v>
      </c>
      <c r="I89" s="163" t="s">
        <v>51</v>
      </c>
    </row>
    <row r="90" spans="1:9" ht="12.75">
      <c r="A90" s="177"/>
      <c r="B90" s="165"/>
      <c r="C90" s="166">
        <v>2020</v>
      </c>
      <c r="D90" s="177">
        <v>2662.9</v>
      </c>
      <c r="E90" s="177"/>
      <c r="F90" s="177"/>
      <c r="G90" s="209"/>
      <c r="H90" s="209">
        <v>2662.9</v>
      </c>
      <c r="I90" s="168" t="s">
        <v>51</v>
      </c>
    </row>
    <row r="91" spans="1:9" ht="38.25">
      <c r="A91" s="178" t="s">
        <v>463</v>
      </c>
      <c r="B91" s="170" t="s">
        <v>53</v>
      </c>
      <c r="C91" s="171">
        <v>2011</v>
      </c>
      <c r="D91" s="178">
        <v>354.3</v>
      </c>
      <c r="E91" s="178"/>
      <c r="F91" s="178"/>
      <c r="G91" s="178"/>
      <c r="H91" s="210">
        <v>354.3</v>
      </c>
      <c r="I91" s="173" t="s">
        <v>52</v>
      </c>
    </row>
    <row r="92" spans="1:9" ht="25.5">
      <c r="A92" s="178" t="s">
        <v>300</v>
      </c>
      <c r="B92" s="170" t="s">
        <v>54</v>
      </c>
      <c r="C92" s="171">
        <v>2011</v>
      </c>
      <c r="D92" s="178">
        <v>354.3</v>
      </c>
      <c r="E92" s="178"/>
      <c r="F92" s="178"/>
      <c r="G92" s="178"/>
      <c r="H92" s="210">
        <v>354.3</v>
      </c>
      <c r="I92" s="173" t="s">
        <v>52</v>
      </c>
    </row>
    <row r="93" spans="1:9" ht="25.5">
      <c r="A93" s="178" t="s">
        <v>301</v>
      </c>
      <c r="B93" s="170" t="s">
        <v>56</v>
      </c>
      <c r="C93" s="171">
        <v>2011</v>
      </c>
      <c r="D93" s="178">
        <v>354.3</v>
      </c>
      <c r="E93" s="178"/>
      <c r="F93" s="178"/>
      <c r="G93" s="178"/>
      <c r="H93" s="210">
        <v>354.3</v>
      </c>
      <c r="I93" s="173" t="s">
        <v>52</v>
      </c>
    </row>
    <row r="94" spans="1:9" ht="25.5">
      <c r="A94" s="178" t="s">
        <v>302</v>
      </c>
      <c r="B94" s="170" t="s">
        <v>57</v>
      </c>
      <c r="C94" s="171">
        <v>2012</v>
      </c>
      <c r="D94" s="178">
        <v>510.4</v>
      </c>
      <c r="E94" s="178"/>
      <c r="F94" s="178"/>
      <c r="G94" s="178"/>
      <c r="H94" s="210">
        <v>510.4</v>
      </c>
      <c r="I94" s="173" t="s">
        <v>55</v>
      </c>
    </row>
    <row r="95" spans="1:9" ht="25.5">
      <c r="A95" s="178" t="s">
        <v>303</v>
      </c>
      <c r="B95" s="170" t="s">
        <v>232</v>
      </c>
      <c r="C95" s="171">
        <v>2012</v>
      </c>
      <c r="D95" s="178">
        <v>1127.4</v>
      </c>
      <c r="E95" s="178"/>
      <c r="F95" s="178"/>
      <c r="G95" s="178"/>
      <c r="H95" s="210">
        <v>1127.4</v>
      </c>
      <c r="I95" s="173" t="s">
        <v>58</v>
      </c>
    </row>
    <row r="96" spans="1:9" ht="25.5">
      <c r="A96" s="178" t="s">
        <v>304</v>
      </c>
      <c r="B96" s="170" t="s">
        <v>59</v>
      </c>
      <c r="C96" s="171">
        <v>2012</v>
      </c>
      <c r="D96" s="178">
        <v>755.9</v>
      </c>
      <c r="E96" s="178"/>
      <c r="F96" s="178"/>
      <c r="G96" s="178"/>
      <c r="H96" s="210">
        <v>755.9</v>
      </c>
      <c r="I96" s="173" t="s">
        <v>60</v>
      </c>
    </row>
    <row r="97" spans="1:9" ht="38.25">
      <c r="A97" s="178" t="s">
        <v>305</v>
      </c>
      <c r="B97" s="170" t="s">
        <v>61</v>
      </c>
      <c r="C97" s="171">
        <v>2019</v>
      </c>
      <c r="D97" s="178">
        <v>360.8</v>
      </c>
      <c r="E97" s="178"/>
      <c r="F97" s="178"/>
      <c r="G97" s="178"/>
      <c r="H97" s="210">
        <v>360.8</v>
      </c>
      <c r="I97" s="173" t="s">
        <v>62</v>
      </c>
    </row>
    <row r="98" spans="1:9" ht="38.25">
      <c r="A98" s="178" t="s">
        <v>306</v>
      </c>
      <c r="B98" s="170" t="s">
        <v>66</v>
      </c>
      <c r="C98" s="171">
        <v>2012</v>
      </c>
      <c r="D98" s="178">
        <v>953.5</v>
      </c>
      <c r="E98" s="178"/>
      <c r="F98" s="178"/>
      <c r="G98" s="178"/>
      <c r="H98" s="210">
        <v>953.5</v>
      </c>
      <c r="I98" s="173" t="s">
        <v>63</v>
      </c>
    </row>
    <row r="99" spans="1:9" ht="38.25">
      <c r="A99" s="178" t="s">
        <v>307</v>
      </c>
      <c r="B99" s="170" t="s">
        <v>67</v>
      </c>
      <c r="C99" s="171">
        <v>2014</v>
      </c>
      <c r="D99" s="178">
        <v>1118.6</v>
      </c>
      <c r="E99" s="178"/>
      <c r="F99" s="178"/>
      <c r="G99" s="178"/>
      <c r="H99" s="210">
        <v>1118.6</v>
      </c>
      <c r="I99" s="173" t="s">
        <v>64</v>
      </c>
    </row>
    <row r="100" spans="1:9" ht="38.25">
      <c r="A100" s="178" t="s">
        <v>308</v>
      </c>
      <c r="B100" s="170" t="s">
        <v>67</v>
      </c>
      <c r="C100" s="171">
        <v>2015</v>
      </c>
      <c r="D100" s="178">
        <v>361.4</v>
      </c>
      <c r="E100" s="178"/>
      <c r="F100" s="178"/>
      <c r="G100" s="178"/>
      <c r="H100" s="210">
        <v>361.4</v>
      </c>
      <c r="I100" s="173" t="s">
        <v>65</v>
      </c>
    </row>
    <row r="101" spans="1:9" ht="25.5">
      <c r="A101" s="178" t="s">
        <v>309</v>
      </c>
      <c r="B101" s="170" t="s">
        <v>68</v>
      </c>
      <c r="C101" s="171">
        <v>2016</v>
      </c>
      <c r="D101" s="178">
        <v>439.4</v>
      </c>
      <c r="E101" s="178"/>
      <c r="F101" s="178"/>
      <c r="G101" s="178"/>
      <c r="H101" s="210">
        <v>439.4</v>
      </c>
      <c r="I101" s="173" t="s">
        <v>69</v>
      </c>
    </row>
    <row r="102" spans="1:9" ht="25.5">
      <c r="A102" s="178" t="s">
        <v>310</v>
      </c>
      <c r="B102" s="170" t="s">
        <v>70</v>
      </c>
      <c r="C102" s="171">
        <v>2018</v>
      </c>
      <c r="D102" s="178">
        <v>1009.5</v>
      </c>
      <c r="E102" s="178"/>
      <c r="F102" s="178"/>
      <c r="G102" s="178"/>
      <c r="H102" s="210">
        <v>1009.5</v>
      </c>
      <c r="I102" s="173" t="s">
        <v>71</v>
      </c>
    </row>
    <row r="103" spans="1:9" ht="25.5">
      <c r="A103" s="178" t="s">
        <v>311</v>
      </c>
      <c r="B103" s="170" t="s">
        <v>72</v>
      </c>
      <c r="C103" s="171">
        <v>2013</v>
      </c>
      <c r="D103" s="178">
        <v>1100</v>
      </c>
      <c r="E103" s="178"/>
      <c r="F103" s="178"/>
      <c r="G103" s="178"/>
      <c r="H103" s="210">
        <v>1100</v>
      </c>
      <c r="I103" s="173" t="s">
        <v>73</v>
      </c>
    </row>
    <row r="104" spans="1:9" ht="25.5">
      <c r="A104" s="174" t="s">
        <v>464</v>
      </c>
      <c r="B104" s="175" t="s">
        <v>74</v>
      </c>
      <c r="C104" s="35" t="s">
        <v>84</v>
      </c>
      <c r="D104" s="110">
        <f>D105+D106+D107</f>
        <v>2130.3</v>
      </c>
      <c r="E104" s="110"/>
      <c r="F104" s="110"/>
      <c r="G104" s="121"/>
      <c r="H104" s="121">
        <f>H105+H106+H107</f>
        <v>2130.3</v>
      </c>
      <c r="I104" s="158"/>
    </row>
    <row r="105" spans="3:9" ht="12.75">
      <c r="C105" s="161">
        <v>2014</v>
      </c>
      <c r="D105" s="176">
        <v>231.9</v>
      </c>
      <c r="E105" s="176"/>
      <c r="F105" s="176"/>
      <c r="G105" s="208"/>
      <c r="H105" s="208">
        <v>231.9</v>
      </c>
      <c r="I105" s="163" t="s">
        <v>75</v>
      </c>
    </row>
    <row r="106" spans="3:9" ht="12.75">
      <c r="C106" s="161">
        <v>2019</v>
      </c>
      <c r="D106" s="176">
        <v>949.2</v>
      </c>
      <c r="E106" s="176"/>
      <c r="F106" s="176"/>
      <c r="G106" s="208"/>
      <c r="H106" s="208">
        <v>949.2</v>
      </c>
      <c r="I106" s="163" t="s">
        <v>76</v>
      </c>
    </row>
    <row r="107" spans="1:9" ht="12.75">
      <c r="A107" s="177"/>
      <c r="B107" s="165"/>
      <c r="C107" s="166">
        <v>2020</v>
      </c>
      <c r="D107" s="177">
        <v>949.2</v>
      </c>
      <c r="E107" s="177"/>
      <c r="F107" s="177"/>
      <c r="G107" s="209"/>
      <c r="H107" s="209">
        <v>949.2</v>
      </c>
      <c r="I107" s="168" t="s">
        <v>76</v>
      </c>
    </row>
    <row r="108" spans="1:9" ht="25.5">
      <c r="A108" s="174" t="s">
        <v>465</v>
      </c>
      <c r="B108" s="175" t="s">
        <v>77</v>
      </c>
      <c r="C108" s="35" t="s">
        <v>84</v>
      </c>
      <c r="D108" s="110">
        <f>D109+D110</f>
        <v>1932.8</v>
      </c>
      <c r="E108" s="110"/>
      <c r="F108" s="110"/>
      <c r="G108" s="121"/>
      <c r="H108" s="121">
        <f>H109+H110</f>
        <v>1932.8</v>
      </c>
      <c r="I108" s="158"/>
    </row>
    <row r="109" spans="3:9" ht="12.75">
      <c r="C109" s="161">
        <v>2016</v>
      </c>
      <c r="D109" s="176">
        <v>944.9</v>
      </c>
      <c r="E109" s="176"/>
      <c r="F109" s="176"/>
      <c r="G109" s="208"/>
      <c r="H109" s="208">
        <v>944.9</v>
      </c>
      <c r="I109" s="163" t="s">
        <v>78</v>
      </c>
    </row>
    <row r="110" spans="1:9" ht="12.75">
      <c r="A110" s="177"/>
      <c r="B110" s="165"/>
      <c r="C110" s="166">
        <v>2017</v>
      </c>
      <c r="D110" s="177">
        <v>987.9</v>
      </c>
      <c r="E110" s="177"/>
      <c r="F110" s="177"/>
      <c r="G110" s="209"/>
      <c r="H110" s="209">
        <v>987.9</v>
      </c>
      <c r="I110" s="168" t="s">
        <v>50</v>
      </c>
    </row>
    <row r="111" spans="1:9" ht="25.5">
      <c r="A111" s="174" t="s">
        <v>466</v>
      </c>
      <c r="B111" s="175" t="s">
        <v>79</v>
      </c>
      <c r="C111" s="35" t="s">
        <v>84</v>
      </c>
      <c r="D111" s="110">
        <f>D112+D113</f>
        <v>2147.5</v>
      </c>
      <c r="E111" s="110"/>
      <c r="F111" s="110"/>
      <c r="G111" s="121"/>
      <c r="H111" s="121">
        <f>H112+H113</f>
        <v>2147.5</v>
      </c>
      <c r="I111" s="158"/>
    </row>
    <row r="112" spans="3:9" ht="12.75">
      <c r="C112" s="161">
        <v>2019</v>
      </c>
      <c r="D112" s="176">
        <v>1073.8</v>
      </c>
      <c r="E112" s="176"/>
      <c r="F112" s="176"/>
      <c r="G112" s="208"/>
      <c r="H112" s="208">
        <v>1073.8</v>
      </c>
      <c r="I112" s="163" t="s">
        <v>80</v>
      </c>
    </row>
    <row r="113" spans="1:9" ht="12.75">
      <c r="A113" s="177"/>
      <c r="B113" s="165"/>
      <c r="C113" s="166">
        <v>2020</v>
      </c>
      <c r="D113" s="177">
        <v>1073.7</v>
      </c>
      <c r="E113" s="177"/>
      <c r="F113" s="177"/>
      <c r="G113" s="209"/>
      <c r="H113" s="209">
        <v>1073.7</v>
      </c>
      <c r="I113" s="168" t="s">
        <v>80</v>
      </c>
    </row>
    <row r="114" spans="4:8" ht="12.75">
      <c r="D114" s="176"/>
      <c r="E114" s="176"/>
      <c r="F114" s="176"/>
      <c r="G114" s="208"/>
      <c r="H114" s="208"/>
    </row>
    <row r="115" spans="1:8" ht="12.75">
      <c r="A115" s="179">
        <v>2</v>
      </c>
      <c r="B115" s="160" t="s">
        <v>83</v>
      </c>
      <c r="C115" s="161" t="s">
        <v>84</v>
      </c>
      <c r="D115" s="176">
        <f>D116+D117+D118+D119+D120+D121+D122+D123+D124+D125</f>
        <v>3645.6</v>
      </c>
      <c r="E115" s="176">
        <f>E116+E117+E118+E119+E120+E121+E122+E123+E124+E125</f>
        <v>359</v>
      </c>
      <c r="F115" s="176">
        <f>F116+F117+F118+F119+F120+F121+F122+F123+F124+F125</f>
        <v>0</v>
      </c>
      <c r="G115" s="208">
        <f>G116+G117+G118+G119+G120+G121+G122+G123+G124+G125</f>
        <v>0</v>
      </c>
      <c r="H115" s="208">
        <f>H116+H117+H118+H119+H120+H121+H122+H123+H124+H125</f>
        <v>3286.6</v>
      </c>
    </row>
    <row r="116" spans="3:8" ht="12.75">
      <c r="C116" s="161">
        <v>2011</v>
      </c>
      <c r="D116" s="176">
        <f>D128+D139+D147+D150+D155+D162+D173+D185+D197+D237+D242+D248+D258+D269+D281+D289</f>
        <v>370.59999999999997</v>
      </c>
      <c r="E116" s="176">
        <f>E128+E139+E147+E150+E155+E162+E173+E185+E197+E237+E242+E248+E258+E269+E281+E289</f>
        <v>24</v>
      </c>
      <c r="F116" s="176">
        <f>F128+F139+F147+F150+F155+F162+F173+F185+F197+F237+F242+F248+F258+F269+F281+F289</f>
        <v>0</v>
      </c>
      <c r="G116" s="208">
        <f>G128+G139+G147+G150+G155+G162+G173+G185+G197+G237+G242+G248+G258+G269+G281+G289</f>
        <v>0</v>
      </c>
      <c r="H116" s="208">
        <f>H128+H139+H147+H150+H155+H162+H173+H185+H197+H237+H242+H248+H258+H269+H281+H289</f>
        <v>346.59999999999997</v>
      </c>
    </row>
    <row r="117" spans="3:8" ht="12.75">
      <c r="C117" s="161">
        <v>2012</v>
      </c>
      <c r="D117" s="176">
        <f>D129+D140+D148+D151+D156+D163+D174+D186+D198+D238+D244+D249+D259+D270+D282+D290</f>
        <v>334.40000000000003</v>
      </c>
      <c r="E117" s="176">
        <f>E129+E140+E148+E151+E156+E163+E174+E186+E198+E238+E244+E249+E259+E270+E282+E290</f>
        <v>26</v>
      </c>
      <c r="F117" s="176">
        <f>F129+F140+F148+F151+F156+F163+F174+F186+F198+F238+F244+F249+F259+F270+F282+F290</f>
        <v>0</v>
      </c>
      <c r="G117" s="208">
        <f>G129+G140+G148+G151+G156+G163+G174+G186+G198+G238+G244+G249+G259+G270+G282+G290</f>
        <v>0</v>
      </c>
      <c r="H117" s="208">
        <f>H129+H140+H148+H151+H156+H163+H174+H186+H198+H238+H244+H249+H259+H270+H282+H290</f>
        <v>308.40000000000003</v>
      </c>
    </row>
    <row r="118" spans="3:8" ht="12.75">
      <c r="C118" s="161">
        <v>2013</v>
      </c>
      <c r="D118" s="176">
        <f>D130+D141+D152+D164+D175+D187+D199+D207+D239+D250+D260+D271+D283+D291</f>
        <v>600.5</v>
      </c>
      <c r="E118" s="176">
        <f>E130+E141+E152+E164+E175+E187+E199+E207+E239+E250+E260+E271+E283+E291</f>
        <v>28</v>
      </c>
      <c r="F118" s="176">
        <f>F130+F141+F152+F164+F175+F187+F199+F207+F239+F250+F260+F271+F283+F291</f>
        <v>0</v>
      </c>
      <c r="G118" s="208">
        <f>G130+G141+G152+G164+G175+G187+G199+G207+G239+G250+G260+G271+G283+G291</f>
        <v>0</v>
      </c>
      <c r="H118" s="208">
        <f>H130+H141+H152+H164+H175+H187+H199+H207+H239+H250+H260+H271+H283+H291</f>
        <v>572.5</v>
      </c>
    </row>
    <row r="119" spans="3:8" ht="12.75">
      <c r="C119" s="161">
        <v>2014</v>
      </c>
      <c r="D119" s="176">
        <f>D131+D142+D153+D158+D165+D176+D188+D200+D208+D228+D240+D245+D251+D261+D272+D284+D292</f>
        <v>344.49999999999994</v>
      </c>
      <c r="E119" s="176">
        <f>E131+E142+E153+E158+E165+E176+E188+E200+E208+E228+E240+E245+E251+E261+E272+E284+E292</f>
        <v>31</v>
      </c>
      <c r="F119" s="176">
        <f>F131+F142+F153+F158+F165+F176+F188+F200+F208+F228+F240+F245+F251+F261+F272+F284+F292</f>
        <v>0</v>
      </c>
      <c r="G119" s="208">
        <f>G131+G142+G153+G158+G165+G176+G188+G200+G208+G228+G240+G245+G251+G261+G272+G284+G292</f>
        <v>0</v>
      </c>
      <c r="H119" s="208">
        <f>H131+H142+H153+H158+H165+H176+H188+H200+H208+H228+H240+H245+H251+H261+H272+H284+H292</f>
        <v>313.49999999999994</v>
      </c>
    </row>
    <row r="120" spans="3:8" ht="12.75">
      <c r="C120" s="161">
        <v>2015</v>
      </c>
      <c r="D120" s="176">
        <f>D132+D143+D159+D166+D177+D189+D202+D209+D229+D241+D252+D262+D273+D285+D293</f>
        <v>280.4</v>
      </c>
      <c r="E120" s="176">
        <f>E132+E143+E159+E166+E177+E189+E202+E209+E229+E241+E252+E262+E273+E285+E293</f>
        <v>34</v>
      </c>
      <c r="F120" s="176">
        <f>F132+F143+F159+F166+F177+F189+F202+F209+F229+F241+F252+F262+F273+F285+F293</f>
        <v>0</v>
      </c>
      <c r="G120" s="208">
        <f>G132+G143+G159+G166+G177+G189+G202+G209+G229+G241+G252+G262+G273+G285+G293</f>
        <v>0</v>
      </c>
      <c r="H120" s="208">
        <f>H132+H143+H159+H166+H177+H189+H202+H209+H229+H241+H252+H262+H273+H285+H293</f>
        <v>246.39999999999998</v>
      </c>
    </row>
    <row r="121" spans="3:8" ht="12.75">
      <c r="C121" s="161">
        <v>2016</v>
      </c>
      <c r="D121" s="176">
        <f>D133+D144+D160+D167+D178+D190+D203+D211+D216+D222+D230+D253+D263+D274+D286+D294</f>
        <v>352.1</v>
      </c>
      <c r="E121" s="176">
        <f>E133+E144+E160+E167+E178+E190+E203+E211+E216+E222+E230+E253+E263+E274+E286+E294</f>
        <v>37</v>
      </c>
      <c r="F121" s="176">
        <f>F133+F144+F160+F167+F178+F190+F203+F211+F216+F222+F230+F253+F263+F274+F286+F294</f>
        <v>0</v>
      </c>
      <c r="G121" s="208">
        <f>G133+G144+G160+G167+G178+G190+G203+G211+G216+G222+G230+G253+G263+G274+G286+G294</f>
        <v>0</v>
      </c>
      <c r="H121" s="208">
        <f>H133+H144+H160+H167+H178+H190+H203+H211+H216+H222+H230+H253+H263+H274+H286+H294</f>
        <v>315.1</v>
      </c>
    </row>
    <row r="122" spans="3:8" ht="12.75">
      <c r="C122" s="161">
        <v>2017</v>
      </c>
      <c r="D122" s="176">
        <f>D134+D145+D168+D179+D191+D204+D212+D217+D223+D231+D254+D264+D275+D287+D295</f>
        <v>414.09999999999997</v>
      </c>
      <c r="E122" s="176">
        <f>E134+E145+E168+E179+E191+E204+E212+E217+E223+E231+E254+E264+E275+E287+E295</f>
        <v>40</v>
      </c>
      <c r="F122" s="176">
        <f>F134+F145+F168+F179+F191+F204+F212+F217+F223+F231+F254+F264+F275+F287+F295</f>
        <v>0</v>
      </c>
      <c r="G122" s="208">
        <f>G134+G145+G168+G179+G191+G204+G212+G217+G223+G231+G254+G264+G275+G287+G295</f>
        <v>0</v>
      </c>
      <c r="H122" s="208">
        <f>H134+H145+H168+H179+H191+H204+H212+H217+H223+H231+H254+H264+H275+H287+H295</f>
        <v>374.09999999999997</v>
      </c>
    </row>
    <row r="123" spans="3:8" ht="12.75">
      <c r="C123" s="161">
        <v>2018</v>
      </c>
      <c r="D123" s="176">
        <f>D135+D169+D180+D192+D205+D218+D213+D224+D255+D265+D276+D232</f>
        <v>384</v>
      </c>
      <c r="E123" s="176">
        <f>E135+E169+E180+E192+E205+E218+E213+E224+E255+E265+E276+E232</f>
        <v>43</v>
      </c>
      <c r="F123" s="176">
        <f>F135+F169+F180+F192+F205+F218+F213+F224+F255+F265+F276+F232</f>
        <v>0</v>
      </c>
      <c r="G123" s="208">
        <f>G135+G169+G180+G192+G205+G218+G213+G224+G255+G265+G276+G232</f>
        <v>0</v>
      </c>
      <c r="H123" s="208">
        <f>H135+H169+H180+H192+H205+H218+H213+H224+H255+H265+H276+H232</f>
        <v>341</v>
      </c>
    </row>
    <row r="124" spans="3:8" ht="12.75">
      <c r="C124" s="161">
        <v>2019</v>
      </c>
      <c r="D124" s="176">
        <f>D136+D170+D181+D193+D219+D225+D233+D256+D266+D277+D214</f>
        <v>257</v>
      </c>
      <c r="E124" s="176">
        <f>E136+E170+E181+E193+E219+E225+E233+E256+E266+E277+E214</f>
        <v>46</v>
      </c>
      <c r="F124" s="176">
        <f>F136+F170+F181+F193+F219+F225+F233+F256+F266+F277+F214</f>
        <v>0</v>
      </c>
      <c r="G124" s="208">
        <f>G136+G170+G181+G193+G219+G225+G233+G256+G266+G277+G214</f>
        <v>0</v>
      </c>
      <c r="H124" s="208">
        <f>H136+H170+H181+H193+H219+H225+H233+H256+H266+H277+H214</f>
        <v>211</v>
      </c>
    </row>
    <row r="125" spans="1:9" ht="12.75">
      <c r="A125" s="177"/>
      <c r="B125" s="165"/>
      <c r="C125" s="166">
        <v>2020</v>
      </c>
      <c r="D125" s="177">
        <f>D137+D171+D182+D183+D194+D220+D226+D234+D267+D278</f>
        <v>308</v>
      </c>
      <c r="E125" s="177">
        <f>E137+E171+E182+E183+E194+E220+E226+E234+E267+E278</f>
        <v>50</v>
      </c>
      <c r="F125" s="177">
        <f>F137+F171+F182+F183+F194+F220+F226+F234+F267+F278</f>
        <v>0</v>
      </c>
      <c r="G125" s="209">
        <f>G137+G171+G182+G183+G194+G220+G226+G234+G267+G278</f>
        <v>0</v>
      </c>
      <c r="H125" s="209">
        <f>H137+H171+H182+H183+H194+H220+H226+H234+H267+H278</f>
        <v>258</v>
      </c>
      <c r="I125" s="168"/>
    </row>
    <row r="126" spans="1:8" ht="12.75">
      <c r="A126" s="159" t="s">
        <v>312</v>
      </c>
      <c r="B126" s="160" t="s">
        <v>95</v>
      </c>
      <c r="D126" s="176"/>
      <c r="E126" s="176"/>
      <c r="F126" s="176"/>
      <c r="G126" s="208"/>
      <c r="H126" s="208"/>
    </row>
    <row r="127" spans="1:9" ht="57.75" customHeight="1">
      <c r="A127" s="159"/>
      <c r="B127" s="160" t="s">
        <v>85</v>
      </c>
      <c r="C127" s="36" t="s">
        <v>84</v>
      </c>
      <c r="D127" s="116">
        <f>D128+D129+D130+D131+D132+D133+D134+D135+D136+D137</f>
        <v>25.5</v>
      </c>
      <c r="E127" s="116"/>
      <c r="F127" s="116"/>
      <c r="G127" s="130"/>
      <c r="H127" s="130">
        <f>H128+H129+H130+H131+H132+H133+H134+H135+H136+H137</f>
        <v>25.5</v>
      </c>
      <c r="I127" s="163" t="s">
        <v>103</v>
      </c>
    </row>
    <row r="128" spans="1:8" ht="12.75">
      <c r="A128" s="159"/>
      <c r="C128" s="161">
        <v>2011</v>
      </c>
      <c r="D128" s="176">
        <v>16.5</v>
      </c>
      <c r="E128" s="176"/>
      <c r="F128" s="176"/>
      <c r="G128" s="208"/>
      <c r="H128" s="208">
        <v>16.5</v>
      </c>
    </row>
    <row r="129" spans="1:8" ht="12.75">
      <c r="A129" s="159"/>
      <c r="C129" s="161">
        <v>2012</v>
      </c>
      <c r="D129" s="176">
        <v>1</v>
      </c>
      <c r="E129" s="176"/>
      <c r="F129" s="176"/>
      <c r="G129" s="208"/>
      <c r="H129" s="208">
        <v>1</v>
      </c>
    </row>
    <row r="130" spans="1:8" ht="12.75">
      <c r="A130" s="159"/>
      <c r="C130" s="161">
        <v>2013</v>
      </c>
      <c r="D130" s="176">
        <v>1</v>
      </c>
      <c r="E130" s="176"/>
      <c r="F130" s="176"/>
      <c r="G130" s="208"/>
      <c r="H130" s="208">
        <v>1</v>
      </c>
    </row>
    <row r="131" spans="1:8" ht="12.75">
      <c r="A131" s="159"/>
      <c r="C131" s="161">
        <v>2014</v>
      </c>
      <c r="D131" s="176">
        <v>1</v>
      </c>
      <c r="E131" s="176"/>
      <c r="F131" s="176"/>
      <c r="G131" s="208"/>
      <c r="H131" s="208">
        <v>1</v>
      </c>
    </row>
    <row r="132" spans="1:8" ht="12.75">
      <c r="A132" s="159"/>
      <c r="C132" s="161">
        <v>2015</v>
      </c>
      <c r="D132" s="176">
        <v>1</v>
      </c>
      <c r="E132" s="176"/>
      <c r="F132" s="176"/>
      <c r="G132" s="208"/>
      <c r="H132" s="208">
        <v>1</v>
      </c>
    </row>
    <row r="133" spans="1:8" ht="12.75">
      <c r="A133" s="159"/>
      <c r="C133" s="161">
        <v>2016</v>
      </c>
      <c r="D133" s="176">
        <v>1</v>
      </c>
      <c r="E133" s="176"/>
      <c r="F133" s="176"/>
      <c r="G133" s="208"/>
      <c r="H133" s="208">
        <v>1</v>
      </c>
    </row>
    <row r="134" spans="1:8" ht="12.75">
      <c r="A134" s="159"/>
      <c r="C134" s="161">
        <v>2017</v>
      </c>
      <c r="D134" s="176">
        <v>1</v>
      </c>
      <c r="E134" s="176"/>
      <c r="F134" s="176"/>
      <c r="G134" s="208"/>
      <c r="H134" s="208">
        <v>1</v>
      </c>
    </row>
    <row r="135" spans="1:8" ht="12.75">
      <c r="A135" s="159"/>
      <c r="C135" s="161">
        <v>2018</v>
      </c>
      <c r="D135" s="176">
        <v>1</v>
      </c>
      <c r="E135" s="176"/>
      <c r="F135" s="176"/>
      <c r="G135" s="208"/>
      <c r="H135" s="208">
        <v>1</v>
      </c>
    </row>
    <row r="136" spans="1:8" ht="12.75">
      <c r="A136" s="159"/>
      <c r="C136" s="161">
        <v>2019</v>
      </c>
      <c r="D136" s="176">
        <v>1</v>
      </c>
      <c r="E136" s="176"/>
      <c r="F136" s="176"/>
      <c r="G136" s="208"/>
      <c r="H136" s="208">
        <v>1</v>
      </c>
    </row>
    <row r="137" spans="1:9" ht="12.75">
      <c r="A137" s="164"/>
      <c r="B137" s="165"/>
      <c r="C137" s="166">
        <v>2020</v>
      </c>
      <c r="D137" s="177">
        <v>1</v>
      </c>
      <c r="E137" s="177"/>
      <c r="F137" s="177"/>
      <c r="G137" s="209"/>
      <c r="H137" s="209">
        <v>1</v>
      </c>
      <c r="I137" s="168"/>
    </row>
    <row r="138" spans="1:9" ht="118.5" customHeight="1">
      <c r="A138" s="180" t="s">
        <v>313</v>
      </c>
      <c r="B138" s="175" t="s">
        <v>408</v>
      </c>
      <c r="C138" s="35" t="s">
        <v>84</v>
      </c>
      <c r="D138" s="110">
        <f>D139+D140+D141+D142+D143+D144+D145</f>
        <v>285.4</v>
      </c>
      <c r="E138" s="110"/>
      <c r="F138" s="110"/>
      <c r="G138" s="121"/>
      <c r="H138" s="121">
        <f>H139+H140+H141+H142+H143+H144+H145</f>
        <v>285.4</v>
      </c>
      <c r="I138" s="158" t="s">
        <v>86</v>
      </c>
    </row>
    <row r="139" spans="1:8" ht="12.75">
      <c r="A139" s="159"/>
      <c r="C139" s="161">
        <v>2011</v>
      </c>
      <c r="D139" s="176">
        <v>37.4</v>
      </c>
      <c r="E139" s="176"/>
      <c r="F139" s="176"/>
      <c r="G139" s="208"/>
      <c r="H139" s="208">
        <v>37.4</v>
      </c>
    </row>
    <row r="140" spans="1:8" ht="12.75">
      <c r="A140" s="159"/>
      <c r="C140" s="161">
        <v>2012</v>
      </c>
      <c r="D140" s="176">
        <v>44</v>
      </c>
      <c r="E140" s="176"/>
      <c r="F140" s="176"/>
      <c r="G140" s="208"/>
      <c r="H140" s="208">
        <v>44</v>
      </c>
    </row>
    <row r="141" spans="1:8" ht="12.75">
      <c r="A141" s="159"/>
      <c r="C141" s="161">
        <v>2013</v>
      </c>
      <c r="D141" s="176">
        <v>82</v>
      </c>
      <c r="E141" s="176"/>
      <c r="F141" s="176"/>
      <c r="G141" s="208"/>
      <c r="H141" s="208">
        <v>82</v>
      </c>
    </row>
    <row r="142" spans="1:8" ht="12.75">
      <c r="A142" s="159"/>
      <c r="C142" s="161">
        <v>2014</v>
      </c>
      <c r="D142" s="176">
        <v>42</v>
      </c>
      <c r="E142" s="176"/>
      <c r="F142" s="176"/>
      <c r="G142" s="208"/>
      <c r="H142" s="208">
        <v>42</v>
      </c>
    </row>
    <row r="143" spans="1:8" ht="12.75">
      <c r="A143" s="159"/>
      <c r="C143" s="161">
        <v>2015</v>
      </c>
      <c r="D143" s="176">
        <v>30</v>
      </c>
      <c r="E143" s="176"/>
      <c r="F143" s="176"/>
      <c r="G143" s="208"/>
      <c r="H143" s="208">
        <v>30</v>
      </c>
    </row>
    <row r="144" spans="1:8" ht="12.75">
      <c r="A144" s="159"/>
      <c r="C144" s="161">
        <v>2016</v>
      </c>
      <c r="D144" s="176">
        <v>30</v>
      </c>
      <c r="E144" s="176"/>
      <c r="F144" s="176"/>
      <c r="G144" s="208"/>
      <c r="H144" s="208">
        <v>30</v>
      </c>
    </row>
    <row r="145" spans="1:9" ht="12.75">
      <c r="A145" s="164"/>
      <c r="B145" s="165"/>
      <c r="C145" s="166">
        <v>2017</v>
      </c>
      <c r="D145" s="177">
        <v>20</v>
      </c>
      <c r="E145" s="177"/>
      <c r="F145" s="177"/>
      <c r="G145" s="209"/>
      <c r="H145" s="209">
        <v>20</v>
      </c>
      <c r="I145" s="168"/>
    </row>
    <row r="146" spans="1:9" ht="76.5">
      <c r="A146" s="180" t="s">
        <v>314</v>
      </c>
      <c r="B146" s="175" t="s">
        <v>409</v>
      </c>
      <c r="C146" s="35" t="s">
        <v>84</v>
      </c>
      <c r="D146" s="110">
        <f>D147+D148</f>
        <v>4</v>
      </c>
      <c r="E146" s="110"/>
      <c r="F146" s="110"/>
      <c r="G146" s="121"/>
      <c r="H146" s="121">
        <f>H147+H148</f>
        <v>4</v>
      </c>
      <c r="I146" s="158" t="s">
        <v>105</v>
      </c>
    </row>
    <row r="147" spans="1:8" ht="12.75">
      <c r="A147" s="159"/>
      <c r="C147" s="161">
        <v>2011</v>
      </c>
      <c r="D147" s="176">
        <v>2</v>
      </c>
      <c r="E147" s="176"/>
      <c r="F147" s="176"/>
      <c r="G147" s="208"/>
      <c r="H147" s="208">
        <v>2</v>
      </c>
    </row>
    <row r="148" spans="1:9" ht="12.75">
      <c r="A148" s="164"/>
      <c r="B148" s="165"/>
      <c r="C148" s="166">
        <v>2012</v>
      </c>
      <c r="D148" s="177">
        <v>2</v>
      </c>
      <c r="E148" s="177"/>
      <c r="F148" s="177"/>
      <c r="G148" s="209"/>
      <c r="H148" s="209">
        <v>2</v>
      </c>
      <c r="I148" s="168"/>
    </row>
    <row r="149" spans="1:9" ht="51">
      <c r="A149" s="180" t="s">
        <v>315</v>
      </c>
      <c r="B149" s="175" t="s">
        <v>88</v>
      </c>
      <c r="C149" s="35" t="s">
        <v>84</v>
      </c>
      <c r="D149" s="110">
        <f>D150+D151+D152+D153</f>
        <v>80</v>
      </c>
      <c r="E149" s="110"/>
      <c r="F149" s="110"/>
      <c r="G149" s="121"/>
      <c r="H149" s="121">
        <f>H150+H151+H152+H153</f>
        <v>80</v>
      </c>
      <c r="I149" s="158" t="s">
        <v>103</v>
      </c>
    </row>
    <row r="150" spans="1:8" ht="12.75">
      <c r="A150" s="159"/>
      <c r="C150" s="161">
        <v>2011</v>
      </c>
      <c r="D150" s="176">
        <v>30</v>
      </c>
      <c r="E150" s="176"/>
      <c r="F150" s="176"/>
      <c r="G150" s="208"/>
      <c r="H150" s="208">
        <v>30</v>
      </c>
    </row>
    <row r="151" spans="1:8" ht="12.75">
      <c r="A151" s="159"/>
      <c r="C151" s="161">
        <v>2012</v>
      </c>
      <c r="D151" s="176">
        <v>30</v>
      </c>
      <c r="E151" s="176"/>
      <c r="F151" s="176"/>
      <c r="G151" s="208"/>
      <c r="H151" s="208">
        <v>30</v>
      </c>
    </row>
    <row r="152" spans="1:8" ht="12.75">
      <c r="A152" s="159"/>
      <c r="C152" s="161">
        <v>2013</v>
      </c>
      <c r="D152" s="176">
        <v>10</v>
      </c>
      <c r="E152" s="176"/>
      <c r="F152" s="176"/>
      <c r="G152" s="208"/>
      <c r="H152" s="208">
        <v>10</v>
      </c>
    </row>
    <row r="153" spans="1:9" ht="12.75">
      <c r="A153" s="164"/>
      <c r="B153" s="165"/>
      <c r="C153" s="166">
        <v>2014</v>
      </c>
      <c r="D153" s="177">
        <v>10</v>
      </c>
      <c r="E153" s="177"/>
      <c r="F153" s="177"/>
      <c r="G153" s="209"/>
      <c r="H153" s="209">
        <v>10</v>
      </c>
      <c r="I153" s="168"/>
    </row>
    <row r="154" spans="1:9" ht="38.25">
      <c r="A154" s="180" t="s">
        <v>316</v>
      </c>
      <c r="B154" s="175" t="s">
        <v>89</v>
      </c>
      <c r="C154" s="35" t="s">
        <v>84</v>
      </c>
      <c r="D154" s="110">
        <f>D155+D156</f>
        <v>37</v>
      </c>
      <c r="E154" s="110"/>
      <c r="F154" s="110"/>
      <c r="G154" s="121"/>
      <c r="H154" s="121">
        <f>H155+H156</f>
        <v>37</v>
      </c>
      <c r="I154" s="158" t="s">
        <v>106</v>
      </c>
    </row>
    <row r="155" spans="1:8" ht="12.75">
      <c r="A155" s="159"/>
      <c r="C155" s="161">
        <v>2011</v>
      </c>
      <c r="D155" s="176">
        <v>7</v>
      </c>
      <c r="E155" s="176"/>
      <c r="F155" s="176"/>
      <c r="G155" s="208"/>
      <c r="H155" s="208">
        <v>7</v>
      </c>
    </row>
    <row r="156" spans="1:9" ht="12.75">
      <c r="A156" s="164"/>
      <c r="B156" s="165"/>
      <c r="C156" s="166">
        <v>2012</v>
      </c>
      <c r="D156" s="177">
        <v>30</v>
      </c>
      <c r="E156" s="177"/>
      <c r="F156" s="177"/>
      <c r="G156" s="209"/>
      <c r="H156" s="209">
        <v>30</v>
      </c>
      <c r="I156" s="168"/>
    </row>
    <row r="157" spans="1:9" ht="38.25">
      <c r="A157" s="180" t="s">
        <v>317</v>
      </c>
      <c r="B157" s="175" t="s">
        <v>90</v>
      </c>
      <c r="C157" s="35" t="s">
        <v>84</v>
      </c>
      <c r="D157" s="110">
        <f>D158+D159+D160</f>
        <v>75</v>
      </c>
      <c r="E157" s="110"/>
      <c r="F157" s="110"/>
      <c r="G157" s="121"/>
      <c r="H157" s="121">
        <f>H158+H159+H160</f>
        <v>75</v>
      </c>
      <c r="I157" s="158" t="s">
        <v>107</v>
      </c>
    </row>
    <row r="158" spans="1:8" ht="12.75">
      <c r="A158" s="159"/>
      <c r="C158" s="161">
        <v>2014</v>
      </c>
      <c r="D158" s="176">
        <v>10</v>
      </c>
      <c r="E158" s="176"/>
      <c r="F158" s="176"/>
      <c r="G158" s="208"/>
      <c r="H158" s="208">
        <v>10</v>
      </c>
    </row>
    <row r="159" spans="1:8" ht="12.75">
      <c r="A159" s="159"/>
      <c r="C159" s="161">
        <v>2015</v>
      </c>
      <c r="D159" s="176">
        <v>30</v>
      </c>
      <c r="E159" s="176"/>
      <c r="F159" s="176"/>
      <c r="G159" s="208"/>
      <c r="H159" s="208">
        <v>30</v>
      </c>
    </row>
    <row r="160" spans="1:9" ht="12.75">
      <c r="A160" s="164"/>
      <c r="B160" s="165"/>
      <c r="C160" s="166">
        <v>2016</v>
      </c>
      <c r="D160" s="177">
        <v>35</v>
      </c>
      <c r="E160" s="177"/>
      <c r="F160" s="177"/>
      <c r="G160" s="209"/>
      <c r="H160" s="209">
        <v>35</v>
      </c>
      <c r="I160" s="168"/>
    </row>
    <row r="161" spans="1:9" ht="51">
      <c r="A161" s="180" t="s">
        <v>318</v>
      </c>
      <c r="B161" s="175" t="s">
        <v>91</v>
      </c>
      <c r="C161" s="35" t="s">
        <v>84</v>
      </c>
      <c r="D161" s="110">
        <f>D162+D163+D164+D165+D166+D167+D168+D169+D170+D171</f>
        <v>730</v>
      </c>
      <c r="E161" s="110"/>
      <c r="F161" s="110"/>
      <c r="G161" s="121"/>
      <c r="H161" s="121">
        <f>H162+H163+H164+H165+H166+H167+H168+H169+H170+H171</f>
        <v>730</v>
      </c>
      <c r="I161" s="158" t="s">
        <v>105</v>
      </c>
    </row>
    <row r="162" spans="1:8" ht="12.75">
      <c r="A162" s="159"/>
      <c r="C162" s="161">
        <v>2011</v>
      </c>
      <c r="D162" s="176">
        <v>19</v>
      </c>
      <c r="E162" s="176"/>
      <c r="F162" s="176"/>
      <c r="G162" s="208"/>
      <c r="H162" s="208">
        <v>19</v>
      </c>
    </row>
    <row r="163" spans="1:8" ht="12.75">
      <c r="A163" s="159"/>
      <c r="C163" s="161">
        <v>2012</v>
      </c>
      <c r="D163" s="176">
        <v>20</v>
      </c>
      <c r="E163" s="176"/>
      <c r="F163" s="176"/>
      <c r="G163" s="208"/>
      <c r="H163" s="208">
        <v>20</v>
      </c>
    </row>
    <row r="164" spans="1:8" ht="12.75">
      <c r="A164" s="159"/>
      <c r="C164" s="161">
        <v>2013</v>
      </c>
      <c r="D164" s="176">
        <v>21</v>
      </c>
      <c r="E164" s="176"/>
      <c r="F164" s="176"/>
      <c r="G164" s="208"/>
      <c r="H164" s="208">
        <v>21</v>
      </c>
    </row>
    <row r="165" spans="1:8" ht="12.75">
      <c r="A165" s="159"/>
      <c r="C165" s="161">
        <v>2014</v>
      </c>
      <c r="D165" s="176">
        <v>100</v>
      </c>
      <c r="E165" s="176"/>
      <c r="F165" s="176"/>
      <c r="G165" s="208"/>
      <c r="H165" s="208">
        <v>100</v>
      </c>
    </row>
    <row r="166" spans="1:8" ht="12.75">
      <c r="A166" s="159"/>
      <c r="C166" s="161">
        <v>2015</v>
      </c>
      <c r="D166" s="176">
        <v>70</v>
      </c>
      <c r="E166" s="176"/>
      <c r="F166" s="176"/>
      <c r="G166" s="208"/>
      <c r="H166" s="208">
        <v>70</v>
      </c>
    </row>
    <row r="167" spans="1:8" ht="12.75">
      <c r="A167" s="159"/>
      <c r="C167" s="161">
        <v>2016</v>
      </c>
      <c r="D167" s="176">
        <v>100</v>
      </c>
      <c r="E167" s="176"/>
      <c r="F167" s="176"/>
      <c r="G167" s="208"/>
      <c r="H167" s="208">
        <v>100</v>
      </c>
    </row>
    <row r="168" spans="1:8" ht="12.75">
      <c r="A168" s="159"/>
      <c r="C168" s="161">
        <v>2017</v>
      </c>
      <c r="D168" s="176">
        <v>100</v>
      </c>
      <c r="E168" s="176"/>
      <c r="F168" s="176"/>
      <c r="G168" s="208"/>
      <c r="H168" s="208">
        <v>100</v>
      </c>
    </row>
    <row r="169" spans="1:8" ht="12.75">
      <c r="A169" s="159"/>
      <c r="C169" s="161">
        <v>2018</v>
      </c>
      <c r="D169" s="176">
        <v>100</v>
      </c>
      <c r="E169" s="176"/>
      <c r="F169" s="176"/>
      <c r="G169" s="208"/>
      <c r="H169" s="208">
        <v>100</v>
      </c>
    </row>
    <row r="170" spans="1:8" ht="12.75">
      <c r="A170" s="159"/>
      <c r="C170" s="161">
        <v>2019</v>
      </c>
      <c r="D170" s="176">
        <v>100</v>
      </c>
      <c r="E170" s="176"/>
      <c r="F170" s="176"/>
      <c r="G170" s="208"/>
      <c r="H170" s="208">
        <v>100</v>
      </c>
    </row>
    <row r="171" spans="1:9" ht="12.75">
      <c r="A171" s="164"/>
      <c r="B171" s="165"/>
      <c r="C171" s="166">
        <v>2020</v>
      </c>
      <c r="D171" s="177">
        <v>100</v>
      </c>
      <c r="E171" s="177"/>
      <c r="F171" s="177"/>
      <c r="G171" s="209"/>
      <c r="H171" s="209">
        <v>100</v>
      </c>
      <c r="I171" s="168"/>
    </row>
    <row r="172" spans="1:9" ht="63.75">
      <c r="A172" s="180" t="s">
        <v>319</v>
      </c>
      <c r="B172" s="175" t="s">
        <v>92</v>
      </c>
      <c r="C172" s="35" t="s">
        <v>84</v>
      </c>
      <c r="D172" s="110">
        <f>D173+D174+D175+D176+D177+D178+D179+D180+D181+D182</f>
        <v>110</v>
      </c>
      <c r="E172" s="110"/>
      <c r="F172" s="110"/>
      <c r="G172" s="121"/>
      <c r="H172" s="121">
        <f>H173+H174+H175+H176+H177+H178+H179+H180+H181+H182</f>
        <v>110</v>
      </c>
      <c r="I172" s="158" t="s">
        <v>108</v>
      </c>
    </row>
    <row r="173" spans="1:8" ht="12.75">
      <c r="A173" s="159"/>
      <c r="C173" s="161">
        <v>2011</v>
      </c>
      <c r="D173" s="176">
        <v>5</v>
      </c>
      <c r="E173" s="176"/>
      <c r="F173" s="176"/>
      <c r="G173" s="208"/>
      <c r="H173" s="208">
        <v>5</v>
      </c>
    </row>
    <row r="174" spans="1:8" ht="12.75">
      <c r="A174" s="159"/>
      <c r="C174" s="161">
        <v>2012</v>
      </c>
      <c r="D174" s="176">
        <v>5</v>
      </c>
      <c r="E174" s="176"/>
      <c r="F174" s="176"/>
      <c r="G174" s="208"/>
      <c r="H174" s="208">
        <v>5</v>
      </c>
    </row>
    <row r="175" spans="1:8" ht="12.75">
      <c r="A175" s="159"/>
      <c r="C175" s="161">
        <v>2013</v>
      </c>
      <c r="D175" s="176">
        <v>10</v>
      </c>
      <c r="E175" s="176"/>
      <c r="F175" s="176"/>
      <c r="G175" s="208"/>
      <c r="H175" s="208">
        <v>10</v>
      </c>
    </row>
    <row r="176" spans="1:8" ht="12.75">
      <c r="A176" s="159"/>
      <c r="C176" s="161">
        <v>2014</v>
      </c>
      <c r="D176" s="176">
        <v>10</v>
      </c>
      <c r="E176" s="176"/>
      <c r="F176" s="176"/>
      <c r="G176" s="208"/>
      <c r="H176" s="208">
        <v>10</v>
      </c>
    </row>
    <row r="177" spans="1:8" ht="12.75">
      <c r="A177" s="159"/>
      <c r="C177" s="161">
        <v>2015</v>
      </c>
      <c r="D177" s="176">
        <v>10</v>
      </c>
      <c r="E177" s="176"/>
      <c r="F177" s="176"/>
      <c r="G177" s="208"/>
      <c r="H177" s="208">
        <v>10</v>
      </c>
    </row>
    <row r="178" spans="1:8" ht="12.75">
      <c r="A178" s="159"/>
      <c r="C178" s="161">
        <v>2016</v>
      </c>
      <c r="D178" s="176">
        <v>10</v>
      </c>
      <c r="E178" s="176"/>
      <c r="F178" s="176"/>
      <c r="G178" s="208"/>
      <c r="H178" s="208">
        <v>10</v>
      </c>
    </row>
    <row r="179" spans="1:8" ht="12.75">
      <c r="A179" s="159"/>
      <c r="C179" s="161">
        <v>2017</v>
      </c>
      <c r="D179" s="176">
        <v>10</v>
      </c>
      <c r="E179" s="176"/>
      <c r="F179" s="176"/>
      <c r="G179" s="208"/>
      <c r="H179" s="208">
        <v>10</v>
      </c>
    </row>
    <row r="180" spans="1:8" ht="12.75">
      <c r="A180" s="159"/>
      <c r="C180" s="161">
        <v>2018</v>
      </c>
      <c r="D180" s="176">
        <v>10</v>
      </c>
      <c r="E180" s="176"/>
      <c r="F180" s="176"/>
      <c r="G180" s="208"/>
      <c r="H180" s="208">
        <v>10</v>
      </c>
    </row>
    <row r="181" spans="1:8" ht="12.75">
      <c r="A181" s="159"/>
      <c r="C181" s="161">
        <v>2019</v>
      </c>
      <c r="D181" s="176">
        <v>20</v>
      </c>
      <c r="E181" s="176"/>
      <c r="F181" s="176"/>
      <c r="G181" s="208"/>
      <c r="H181" s="208">
        <v>20</v>
      </c>
    </row>
    <row r="182" spans="1:9" ht="12.75">
      <c r="A182" s="164"/>
      <c r="B182" s="165"/>
      <c r="C182" s="166">
        <v>2020</v>
      </c>
      <c r="D182" s="177">
        <v>20</v>
      </c>
      <c r="E182" s="177"/>
      <c r="F182" s="177"/>
      <c r="G182" s="209"/>
      <c r="H182" s="209">
        <v>20</v>
      </c>
      <c r="I182" s="168"/>
    </row>
    <row r="183" spans="1:9" ht="38.25">
      <c r="A183" s="169" t="s">
        <v>320</v>
      </c>
      <c r="B183" s="170" t="s">
        <v>93</v>
      </c>
      <c r="C183" s="171">
        <v>2020</v>
      </c>
      <c r="D183" s="178">
        <v>60</v>
      </c>
      <c r="E183" s="178"/>
      <c r="F183" s="178"/>
      <c r="G183" s="210"/>
      <c r="H183" s="210">
        <v>60</v>
      </c>
      <c r="I183" s="173" t="s">
        <v>109</v>
      </c>
    </row>
    <row r="184" spans="1:9" ht="63.75">
      <c r="A184" s="174" t="s">
        <v>321</v>
      </c>
      <c r="B184" s="175" t="s">
        <v>94</v>
      </c>
      <c r="C184" s="35" t="s">
        <v>84</v>
      </c>
      <c r="D184" s="110">
        <f>D185+D186+D187+D188+D189+D190+D191+D192+D193+D194</f>
        <v>20</v>
      </c>
      <c r="E184" s="110"/>
      <c r="F184" s="110"/>
      <c r="G184" s="121"/>
      <c r="H184" s="121">
        <f>H185+H186+H187+H188+H189+H190+H191+H192+H193+H194</f>
        <v>20</v>
      </c>
      <c r="I184" s="158" t="s">
        <v>110</v>
      </c>
    </row>
    <row r="185" spans="3:8" ht="12.75">
      <c r="C185" s="161">
        <v>2011</v>
      </c>
      <c r="D185" s="176">
        <v>2</v>
      </c>
      <c r="E185" s="176"/>
      <c r="F185" s="176"/>
      <c r="G185" s="208"/>
      <c r="H185" s="208">
        <v>2</v>
      </c>
    </row>
    <row r="186" spans="3:8" ht="12.75">
      <c r="C186" s="161">
        <v>2012</v>
      </c>
      <c r="D186" s="176">
        <v>2</v>
      </c>
      <c r="E186" s="176"/>
      <c r="F186" s="176"/>
      <c r="G186" s="208"/>
      <c r="H186" s="208">
        <v>2</v>
      </c>
    </row>
    <row r="187" spans="3:8" ht="12.75">
      <c r="C187" s="161">
        <v>2013</v>
      </c>
      <c r="D187" s="176">
        <v>2</v>
      </c>
      <c r="E187" s="176"/>
      <c r="F187" s="176"/>
      <c r="G187" s="208"/>
      <c r="H187" s="208">
        <v>2</v>
      </c>
    </row>
    <row r="188" spans="3:8" ht="12.75">
      <c r="C188" s="161">
        <v>2014</v>
      </c>
      <c r="D188" s="176">
        <v>2</v>
      </c>
      <c r="E188" s="176"/>
      <c r="F188" s="176"/>
      <c r="G188" s="208"/>
      <c r="H188" s="208">
        <v>2</v>
      </c>
    </row>
    <row r="189" spans="3:8" ht="12.75">
      <c r="C189" s="161">
        <v>2015</v>
      </c>
      <c r="D189" s="176">
        <v>2</v>
      </c>
      <c r="E189" s="176"/>
      <c r="F189" s="176"/>
      <c r="G189" s="208"/>
      <c r="H189" s="208">
        <v>2</v>
      </c>
    </row>
    <row r="190" spans="3:8" ht="12.75">
      <c r="C190" s="161">
        <v>2016</v>
      </c>
      <c r="D190" s="176">
        <v>2</v>
      </c>
      <c r="E190" s="176"/>
      <c r="F190" s="176"/>
      <c r="G190" s="208"/>
      <c r="H190" s="208">
        <v>2</v>
      </c>
    </row>
    <row r="191" spans="3:8" ht="12.75">
      <c r="C191" s="161">
        <v>2017</v>
      </c>
      <c r="D191" s="176">
        <v>2</v>
      </c>
      <c r="E191" s="176"/>
      <c r="F191" s="176"/>
      <c r="G191" s="208"/>
      <c r="H191" s="208">
        <v>2</v>
      </c>
    </row>
    <row r="192" spans="3:8" ht="12.75">
      <c r="C192" s="161">
        <v>2018</v>
      </c>
      <c r="D192" s="176">
        <v>2</v>
      </c>
      <c r="E192" s="176"/>
      <c r="F192" s="176"/>
      <c r="G192" s="208"/>
      <c r="H192" s="208">
        <v>2</v>
      </c>
    </row>
    <row r="193" spans="3:8" ht="12.75">
      <c r="C193" s="161">
        <v>2019</v>
      </c>
      <c r="D193" s="176">
        <v>2</v>
      </c>
      <c r="E193" s="176"/>
      <c r="F193" s="176"/>
      <c r="G193" s="208"/>
      <c r="H193" s="208">
        <v>2</v>
      </c>
    </row>
    <row r="194" spans="1:9" ht="12.75">
      <c r="A194" s="177"/>
      <c r="B194" s="165"/>
      <c r="C194" s="166">
        <v>2020</v>
      </c>
      <c r="D194" s="177">
        <v>2</v>
      </c>
      <c r="E194" s="177"/>
      <c r="F194" s="177"/>
      <c r="G194" s="209"/>
      <c r="H194" s="209">
        <v>2</v>
      </c>
      <c r="I194" s="168"/>
    </row>
    <row r="195" spans="1:9" ht="12.75">
      <c r="A195" s="174" t="s">
        <v>322</v>
      </c>
      <c r="B195" s="175" t="s">
        <v>96</v>
      </c>
      <c r="C195" s="181"/>
      <c r="D195" s="174"/>
      <c r="E195" s="174"/>
      <c r="F195" s="174"/>
      <c r="G195" s="211"/>
      <c r="H195" s="211"/>
      <c r="I195" s="158"/>
    </row>
    <row r="196" spans="2:9" ht="82.5" customHeight="1">
      <c r="B196" s="160" t="s">
        <v>451</v>
      </c>
      <c r="C196" s="36" t="s">
        <v>84</v>
      </c>
      <c r="D196" s="116">
        <f>D197+D198+D199+D200</f>
        <v>615</v>
      </c>
      <c r="E196" s="116"/>
      <c r="F196" s="116"/>
      <c r="G196" s="130"/>
      <c r="H196" s="130">
        <f>H197+H198+H199+H200</f>
        <v>615</v>
      </c>
      <c r="I196" s="163" t="s">
        <v>111</v>
      </c>
    </row>
    <row r="197" spans="3:8" ht="12.75">
      <c r="C197" s="161">
        <v>2011</v>
      </c>
      <c r="D197" s="176">
        <v>60</v>
      </c>
      <c r="E197" s="176"/>
      <c r="F197" s="176"/>
      <c r="G197" s="208"/>
      <c r="H197" s="208">
        <v>60</v>
      </c>
    </row>
    <row r="198" spans="3:8" ht="12.75">
      <c r="C198" s="161">
        <v>2012</v>
      </c>
      <c r="D198" s="176">
        <v>120</v>
      </c>
      <c r="E198" s="176"/>
      <c r="F198" s="176"/>
      <c r="G198" s="208"/>
      <c r="H198" s="208">
        <v>120</v>
      </c>
    </row>
    <row r="199" spans="3:8" ht="12.75">
      <c r="C199" s="161">
        <v>2013</v>
      </c>
      <c r="D199" s="176">
        <v>380</v>
      </c>
      <c r="E199" s="176"/>
      <c r="F199" s="176"/>
      <c r="G199" s="208"/>
      <c r="H199" s="208">
        <v>380</v>
      </c>
    </row>
    <row r="200" spans="1:9" ht="12.75">
      <c r="A200" s="177"/>
      <c r="B200" s="165"/>
      <c r="C200" s="166">
        <v>2014</v>
      </c>
      <c r="D200" s="177">
        <v>55</v>
      </c>
      <c r="E200" s="177"/>
      <c r="F200" s="177"/>
      <c r="G200" s="209"/>
      <c r="H200" s="209">
        <v>55</v>
      </c>
      <c r="I200" s="168"/>
    </row>
    <row r="201" spans="1:9" ht="38.25">
      <c r="A201" s="174" t="s">
        <v>323</v>
      </c>
      <c r="B201" s="175" t="s">
        <v>452</v>
      </c>
      <c r="C201" s="35" t="s">
        <v>84</v>
      </c>
      <c r="D201" s="110">
        <f>D202+D203+D204+D205</f>
        <v>360</v>
      </c>
      <c r="E201" s="110"/>
      <c r="F201" s="110"/>
      <c r="G201" s="121"/>
      <c r="H201" s="121">
        <f>H202+H203+H204+H205</f>
        <v>360</v>
      </c>
      <c r="I201" s="158" t="s">
        <v>430</v>
      </c>
    </row>
    <row r="202" spans="3:8" ht="12.75">
      <c r="C202" s="161">
        <v>2015</v>
      </c>
      <c r="D202" s="176">
        <v>10</v>
      </c>
      <c r="E202" s="176"/>
      <c r="F202" s="176"/>
      <c r="G202" s="208"/>
      <c r="H202" s="208">
        <v>10</v>
      </c>
    </row>
    <row r="203" spans="3:8" ht="12.75">
      <c r="C203" s="161">
        <v>2016</v>
      </c>
      <c r="D203" s="176">
        <v>50</v>
      </c>
      <c r="E203" s="176"/>
      <c r="F203" s="176"/>
      <c r="G203" s="208"/>
      <c r="H203" s="208">
        <v>50</v>
      </c>
    </row>
    <row r="204" spans="3:8" ht="12.75">
      <c r="C204" s="161">
        <v>2017</v>
      </c>
      <c r="D204" s="176">
        <v>150</v>
      </c>
      <c r="E204" s="176"/>
      <c r="F204" s="176"/>
      <c r="G204" s="208"/>
      <c r="H204" s="208">
        <v>150</v>
      </c>
    </row>
    <row r="205" spans="1:9" ht="12.75">
      <c r="A205" s="177"/>
      <c r="B205" s="165"/>
      <c r="C205" s="166">
        <v>2018</v>
      </c>
      <c r="D205" s="177">
        <v>150</v>
      </c>
      <c r="E205" s="177"/>
      <c r="F205" s="177"/>
      <c r="G205" s="209"/>
      <c r="H205" s="209">
        <v>150</v>
      </c>
      <c r="I205" s="168"/>
    </row>
    <row r="206" spans="1:9" ht="38.25">
      <c r="A206" s="174" t="s">
        <v>324</v>
      </c>
      <c r="B206" s="175" t="s">
        <v>99</v>
      </c>
      <c r="C206" s="35" t="s">
        <v>84</v>
      </c>
      <c r="D206" s="110">
        <f>D207+D208+D209</f>
        <v>62</v>
      </c>
      <c r="E206" s="110"/>
      <c r="F206" s="110"/>
      <c r="G206" s="121"/>
      <c r="H206" s="121">
        <f>H207+H208+H209</f>
        <v>62</v>
      </c>
      <c r="I206" s="158" t="s">
        <v>113</v>
      </c>
    </row>
    <row r="207" spans="3:8" ht="12.75">
      <c r="C207" s="161">
        <v>2013</v>
      </c>
      <c r="D207" s="176">
        <v>20</v>
      </c>
      <c r="E207" s="176"/>
      <c r="F207" s="176"/>
      <c r="G207" s="208"/>
      <c r="H207" s="208">
        <v>20</v>
      </c>
    </row>
    <row r="208" spans="3:8" ht="12.75">
      <c r="C208" s="161">
        <v>2014</v>
      </c>
      <c r="D208" s="176">
        <v>12</v>
      </c>
      <c r="E208" s="176"/>
      <c r="F208" s="176"/>
      <c r="G208" s="208"/>
      <c r="H208" s="208">
        <v>12</v>
      </c>
    </row>
    <row r="209" spans="1:9" ht="12.75">
      <c r="A209" s="177"/>
      <c r="B209" s="165"/>
      <c r="C209" s="166">
        <v>2015</v>
      </c>
      <c r="D209" s="177">
        <v>30</v>
      </c>
      <c r="E209" s="177"/>
      <c r="F209" s="177"/>
      <c r="G209" s="209"/>
      <c r="H209" s="209">
        <v>30</v>
      </c>
      <c r="I209" s="168"/>
    </row>
    <row r="210" spans="1:9" ht="51">
      <c r="A210" s="174" t="s">
        <v>325</v>
      </c>
      <c r="B210" s="175" t="s">
        <v>100</v>
      </c>
      <c r="C210" s="35" t="s">
        <v>84</v>
      </c>
      <c r="D210" s="110">
        <f>D211+D212+D213+D214</f>
        <v>40</v>
      </c>
      <c r="E210" s="110"/>
      <c r="F210" s="110"/>
      <c r="G210" s="121"/>
      <c r="H210" s="121">
        <f>H211+H212+H213+H214</f>
        <v>40</v>
      </c>
      <c r="I210" s="158" t="s">
        <v>114</v>
      </c>
    </row>
    <row r="211" spans="3:8" ht="12.75">
      <c r="C211" s="161">
        <v>2016</v>
      </c>
      <c r="D211" s="176">
        <v>10</v>
      </c>
      <c r="E211" s="176"/>
      <c r="F211" s="176"/>
      <c r="G211" s="208"/>
      <c r="H211" s="208">
        <v>10</v>
      </c>
    </row>
    <row r="212" spans="3:8" ht="12.75">
      <c r="C212" s="161">
        <v>2017</v>
      </c>
      <c r="D212" s="176">
        <v>10</v>
      </c>
      <c r="E212" s="176"/>
      <c r="F212" s="176"/>
      <c r="G212" s="208"/>
      <c r="H212" s="208">
        <v>10</v>
      </c>
    </row>
    <row r="213" spans="3:8" ht="12.75">
      <c r="C213" s="161">
        <v>2018</v>
      </c>
      <c r="D213" s="176">
        <v>10</v>
      </c>
      <c r="E213" s="176"/>
      <c r="F213" s="176"/>
      <c r="G213" s="208"/>
      <c r="H213" s="208">
        <v>10</v>
      </c>
    </row>
    <row r="214" spans="1:9" ht="12.75">
      <c r="A214" s="177"/>
      <c r="B214" s="165"/>
      <c r="C214" s="166">
        <v>2019</v>
      </c>
      <c r="D214" s="177">
        <v>10</v>
      </c>
      <c r="E214" s="177"/>
      <c r="F214" s="177"/>
      <c r="G214" s="209"/>
      <c r="H214" s="209">
        <v>10</v>
      </c>
      <c r="I214" s="168"/>
    </row>
    <row r="215" spans="1:9" ht="38.25">
      <c r="A215" s="174" t="s">
        <v>326</v>
      </c>
      <c r="B215" s="175" t="s">
        <v>101</v>
      </c>
      <c r="C215" s="35" t="s">
        <v>84</v>
      </c>
      <c r="D215" s="110">
        <f>D216+D217+D218+D219+D220</f>
        <v>75</v>
      </c>
      <c r="E215" s="110"/>
      <c r="F215" s="110"/>
      <c r="G215" s="121"/>
      <c r="H215" s="121">
        <f>H216+H217+H218+H219+H220</f>
        <v>75</v>
      </c>
      <c r="I215" s="158" t="s">
        <v>114</v>
      </c>
    </row>
    <row r="216" spans="3:8" ht="12.75">
      <c r="C216" s="161">
        <v>2016</v>
      </c>
      <c r="D216" s="176">
        <v>15</v>
      </c>
      <c r="E216" s="176"/>
      <c r="F216" s="176"/>
      <c r="G216" s="208"/>
      <c r="H216" s="208">
        <v>15</v>
      </c>
    </row>
    <row r="217" spans="3:8" ht="12.75">
      <c r="C217" s="161">
        <v>2017</v>
      </c>
      <c r="D217" s="176">
        <v>15</v>
      </c>
      <c r="E217" s="176"/>
      <c r="F217" s="176"/>
      <c r="G217" s="208"/>
      <c r="H217" s="208">
        <v>15</v>
      </c>
    </row>
    <row r="218" spans="3:8" ht="12.75">
      <c r="C218" s="161">
        <v>2018</v>
      </c>
      <c r="D218" s="176">
        <v>15</v>
      </c>
      <c r="E218" s="176"/>
      <c r="F218" s="176"/>
      <c r="G218" s="208"/>
      <c r="H218" s="208">
        <v>15</v>
      </c>
    </row>
    <row r="219" spans="3:8" ht="12.75">
      <c r="C219" s="161">
        <v>2019</v>
      </c>
      <c r="D219" s="176">
        <v>15</v>
      </c>
      <c r="E219" s="176"/>
      <c r="F219" s="176"/>
      <c r="G219" s="208"/>
      <c r="H219" s="208">
        <v>15</v>
      </c>
    </row>
    <row r="220" spans="1:9" ht="12.75">
      <c r="A220" s="177"/>
      <c r="B220" s="165"/>
      <c r="C220" s="166">
        <v>2020</v>
      </c>
      <c r="D220" s="177">
        <v>15</v>
      </c>
      <c r="E220" s="177"/>
      <c r="F220" s="177"/>
      <c r="G220" s="209"/>
      <c r="H220" s="209">
        <v>15</v>
      </c>
      <c r="I220" s="168"/>
    </row>
    <row r="221" spans="1:9" ht="76.5">
      <c r="A221" s="174" t="s">
        <v>327</v>
      </c>
      <c r="B221" s="175" t="s">
        <v>102</v>
      </c>
      <c r="C221" s="35" t="s">
        <v>84</v>
      </c>
      <c r="D221" s="110">
        <f>D222+D223+D224+D225+D226</f>
        <v>70</v>
      </c>
      <c r="E221" s="110"/>
      <c r="F221" s="110"/>
      <c r="G221" s="121"/>
      <c r="H221" s="121">
        <f>H222+H223+H224+H225+H226</f>
        <v>70</v>
      </c>
      <c r="I221" s="158" t="s">
        <v>115</v>
      </c>
    </row>
    <row r="222" spans="3:8" ht="12.75">
      <c r="C222" s="161">
        <v>2016</v>
      </c>
      <c r="D222" s="176">
        <v>10</v>
      </c>
      <c r="E222" s="176"/>
      <c r="F222" s="176"/>
      <c r="G222" s="208"/>
      <c r="H222" s="208">
        <v>10</v>
      </c>
    </row>
    <row r="223" spans="3:8" ht="12.75">
      <c r="C223" s="161">
        <v>2017</v>
      </c>
      <c r="D223" s="176">
        <v>10</v>
      </c>
      <c r="E223" s="176"/>
      <c r="F223" s="176"/>
      <c r="G223" s="208"/>
      <c r="H223" s="208">
        <v>10</v>
      </c>
    </row>
    <row r="224" spans="3:8" ht="12.75">
      <c r="C224" s="161">
        <v>2018</v>
      </c>
      <c r="D224" s="176">
        <v>10</v>
      </c>
      <c r="E224" s="176"/>
      <c r="F224" s="176"/>
      <c r="G224" s="208"/>
      <c r="H224" s="208">
        <v>10</v>
      </c>
    </row>
    <row r="225" spans="3:8" ht="12.75">
      <c r="C225" s="161">
        <v>2019</v>
      </c>
      <c r="D225" s="176">
        <v>20</v>
      </c>
      <c r="E225" s="176"/>
      <c r="F225" s="176"/>
      <c r="G225" s="208"/>
      <c r="H225" s="208">
        <v>20</v>
      </c>
    </row>
    <row r="226" spans="1:9" ht="12.75">
      <c r="A226" s="177"/>
      <c r="B226" s="165"/>
      <c r="C226" s="166">
        <v>2020</v>
      </c>
      <c r="D226" s="177">
        <v>20</v>
      </c>
      <c r="E226" s="177"/>
      <c r="F226" s="177"/>
      <c r="G226" s="209"/>
      <c r="H226" s="209">
        <v>20</v>
      </c>
      <c r="I226" s="168"/>
    </row>
    <row r="227" spans="1:9" ht="63.75">
      <c r="A227" s="174" t="s">
        <v>328</v>
      </c>
      <c r="B227" s="175" t="s">
        <v>116</v>
      </c>
      <c r="C227" s="35" t="s">
        <v>84</v>
      </c>
      <c r="D227" s="110">
        <f>D228+D229+D230+D231+D232+D233+D234</f>
        <v>130</v>
      </c>
      <c r="E227" s="110"/>
      <c r="F227" s="110"/>
      <c r="G227" s="121"/>
      <c r="H227" s="121">
        <f>H228+H229+H230+H231+H232+H233+H234</f>
        <v>130</v>
      </c>
      <c r="I227" s="158" t="s">
        <v>114</v>
      </c>
    </row>
    <row r="228" spans="3:8" ht="12.75">
      <c r="C228" s="161">
        <v>2014</v>
      </c>
      <c r="D228" s="176">
        <v>20</v>
      </c>
      <c r="E228" s="176"/>
      <c r="F228" s="176"/>
      <c r="G228" s="208"/>
      <c r="H228" s="208">
        <v>20</v>
      </c>
    </row>
    <row r="229" spans="3:8" ht="12.75">
      <c r="C229" s="161">
        <v>2015</v>
      </c>
      <c r="D229" s="176">
        <v>20</v>
      </c>
      <c r="E229" s="176"/>
      <c r="F229" s="176"/>
      <c r="G229" s="208"/>
      <c r="H229" s="208">
        <v>20</v>
      </c>
    </row>
    <row r="230" spans="3:8" ht="12.75">
      <c r="C230" s="161">
        <v>2016</v>
      </c>
      <c r="D230" s="176">
        <v>15</v>
      </c>
      <c r="E230" s="176"/>
      <c r="F230" s="176"/>
      <c r="G230" s="208"/>
      <c r="H230" s="208">
        <v>15</v>
      </c>
    </row>
    <row r="231" spans="3:8" ht="12.75">
      <c r="C231" s="161">
        <v>2017</v>
      </c>
      <c r="D231" s="176">
        <v>15</v>
      </c>
      <c r="E231" s="176"/>
      <c r="F231" s="176"/>
      <c r="G231" s="208"/>
      <c r="H231" s="208">
        <v>15</v>
      </c>
    </row>
    <row r="232" spans="3:8" ht="12.75">
      <c r="C232" s="161">
        <v>2018</v>
      </c>
      <c r="D232" s="176">
        <v>20</v>
      </c>
      <c r="E232" s="176"/>
      <c r="F232" s="176"/>
      <c r="G232" s="208"/>
      <c r="H232" s="208">
        <v>20</v>
      </c>
    </row>
    <row r="233" spans="3:8" ht="12.75">
      <c r="C233" s="161">
        <v>2019</v>
      </c>
      <c r="D233" s="176">
        <v>20</v>
      </c>
      <c r="E233" s="176"/>
      <c r="F233" s="176"/>
      <c r="G233" s="208"/>
      <c r="H233" s="208">
        <v>20</v>
      </c>
    </row>
    <row r="234" spans="1:9" ht="12.75">
      <c r="A234" s="177"/>
      <c r="B234" s="165"/>
      <c r="C234" s="166">
        <v>2020</v>
      </c>
      <c r="D234" s="177">
        <v>20</v>
      </c>
      <c r="E234" s="177"/>
      <c r="F234" s="177"/>
      <c r="G234" s="209"/>
      <c r="H234" s="209">
        <v>20</v>
      </c>
      <c r="I234" s="168"/>
    </row>
    <row r="235" spans="1:9" ht="12.75">
      <c r="A235" s="174" t="s">
        <v>329</v>
      </c>
      <c r="B235" s="175" t="s">
        <v>117</v>
      </c>
      <c r="C235" s="181"/>
      <c r="D235" s="174"/>
      <c r="E235" s="174"/>
      <c r="F235" s="174"/>
      <c r="G235" s="211"/>
      <c r="H235" s="211"/>
      <c r="I235" s="158"/>
    </row>
    <row r="236" spans="2:9" ht="38.25">
      <c r="B236" s="160" t="s">
        <v>428</v>
      </c>
      <c r="C236" s="36" t="s">
        <v>84</v>
      </c>
      <c r="D236" s="116">
        <f>D237+D238+D239+D240+D241</f>
        <v>14.100000000000001</v>
      </c>
      <c r="E236" s="116"/>
      <c r="F236" s="116"/>
      <c r="G236" s="130"/>
      <c r="H236" s="130">
        <f>H237+H238+H239+H240+H241</f>
        <v>14.100000000000001</v>
      </c>
      <c r="I236" s="163" t="s">
        <v>113</v>
      </c>
    </row>
    <row r="237" spans="3:8" ht="12.75">
      <c r="C237" s="161">
        <v>2011</v>
      </c>
      <c r="D237" s="176">
        <v>2.4</v>
      </c>
      <c r="E237" s="176"/>
      <c r="F237" s="176"/>
      <c r="G237" s="208"/>
      <c r="H237" s="208">
        <v>2.4</v>
      </c>
    </row>
    <row r="238" spans="3:8" ht="12.75">
      <c r="C238" s="161">
        <v>2012</v>
      </c>
      <c r="D238" s="176">
        <v>2.6</v>
      </c>
      <c r="E238" s="176"/>
      <c r="F238" s="176"/>
      <c r="G238" s="208"/>
      <c r="H238" s="208">
        <v>2.6</v>
      </c>
    </row>
    <row r="239" spans="3:8" ht="12.75">
      <c r="C239" s="161">
        <v>2013</v>
      </c>
      <c r="D239" s="176">
        <v>2.9</v>
      </c>
      <c r="E239" s="176"/>
      <c r="F239" s="176"/>
      <c r="G239" s="208"/>
      <c r="H239" s="208">
        <v>2.9</v>
      </c>
    </row>
    <row r="240" spans="3:8" ht="12.75">
      <c r="C240" s="161">
        <v>2014</v>
      </c>
      <c r="D240" s="176">
        <v>3</v>
      </c>
      <c r="E240" s="176"/>
      <c r="F240" s="176"/>
      <c r="G240" s="208"/>
      <c r="H240" s="208">
        <v>3</v>
      </c>
    </row>
    <row r="241" spans="1:9" ht="12.75">
      <c r="A241" s="177"/>
      <c r="B241" s="165"/>
      <c r="C241" s="166">
        <v>2015</v>
      </c>
      <c r="D241" s="177">
        <v>3.2</v>
      </c>
      <c r="E241" s="177"/>
      <c r="F241" s="177"/>
      <c r="G241" s="209"/>
      <c r="H241" s="209">
        <v>3.2</v>
      </c>
      <c r="I241" s="168"/>
    </row>
    <row r="242" spans="1:9" ht="45" customHeight="1">
      <c r="A242" s="178" t="s">
        <v>330</v>
      </c>
      <c r="B242" s="170" t="s">
        <v>119</v>
      </c>
      <c r="C242" s="171">
        <v>2011</v>
      </c>
      <c r="D242" s="178">
        <v>112</v>
      </c>
      <c r="E242" s="178"/>
      <c r="F242" s="178"/>
      <c r="G242" s="210"/>
      <c r="H242" s="210">
        <v>112</v>
      </c>
      <c r="I242" s="173" t="s">
        <v>121</v>
      </c>
    </row>
    <row r="243" spans="1:9" ht="38.25">
      <c r="A243" s="174" t="s">
        <v>331</v>
      </c>
      <c r="B243" s="175" t="s">
        <v>120</v>
      </c>
      <c r="C243" s="35" t="s">
        <v>84</v>
      </c>
      <c r="D243" s="110">
        <f>D244+D245</f>
        <v>15.5</v>
      </c>
      <c r="E243" s="110"/>
      <c r="F243" s="110"/>
      <c r="G243" s="121"/>
      <c r="H243" s="121">
        <f>H244+H245</f>
        <v>15.5</v>
      </c>
      <c r="I243" s="158" t="s">
        <v>113</v>
      </c>
    </row>
    <row r="244" spans="3:8" ht="12.75">
      <c r="C244" s="161">
        <v>2012</v>
      </c>
      <c r="D244" s="176">
        <v>7.5</v>
      </c>
      <c r="E244" s="176"/>
      <c r="F244" s="176"/>
      <c r="G244" s="208"/>
      <c r="H244" s="208">
        <v>7.5</v>
      </c>
    </row>
    <row r="245" spans="1:9" ht="12.75">
      <c r="A245" s="177"/>
      <c r="B245" s="165"/>
      <c r="C245" s="166">
        <v>2014</v>
      </c>
      <c r="D245" s="177">
        <v>8</v>
      </c>
      <c r="E245" s="177"/>
      <c r="F245" s="177"/>
      <c r="G245" s="209"/>
      <c r="H245" s="209">
        <v>8</v>
      </c>
      <c r="I245" s="168"/>
    </row>
    <row r="246" spans="1:9" ht="51">
      <c r="A246" s="178" t="s">
        <v>332</v>
      </c>
      <c r="B246" s="170" t="s">
        <v>122</v>
      </c>
      <c r="C246" s="171"/>
      <c r="D246" s="178"/>
      <c r="E246" s="178"/>
      <c r="F246" s="171"/>
      <c r="G246" s="172"/>
      <c r="H246" s="170" t="s">
        <v>123</v>
      </c>
      <c r="I246" s="173" t="s">
        <v>124</v>
      </c>
    </row>
    <row r="247" spans="1:9" ht="25.5">
      <c r="A247" s="174" t="s">
        <v>333</v>
      </c>
      <c r="B247" s="175" t="s">
        <v>125</v>
      </c>
      <c r="C247" s="35" t="s">
        <v>84</v>
      </c>
      <c r="D247" s="110">
        <f>D248+D249+D250+D251+D252+D253+D254+D255+D256</f>
        <v>21.4</v>
      </c>
      <c r="E247" s="110"/>
      <c r="F247" s="35"/>
      <c r="G247" s="28"/>
      <c r="H247" s="121">
        <f>H248+H249+H250+H251+H252+H253+H254+H255+H256</f>
        <v>21.4</v>
      </c>
      <c r="I247" s="158" t="s">
        <v>126</v>
      </c>
    </row>
    <row r="248" spans="3:8" ht="12.75">
      <c r="C248" s="161">
        <v>2011</v>
      </c>
      <c r="D248" s="176">
        <v>2</v>
      </c>
      <c r="E248" s="176"/>
      <c r="H248" s="208">
        <v>2</v>
      </c>
    </row>
    <row r="249" spans="3:8" ht="12.75">
      <c r="C249" s="161">
        <v>2012</v>
      </c>
      <c r="D249" s="176">
        <v>2</v>
      </c>
      <c r="E249" s="176"/>
      <c r="H249" s="208">
        <v>2</v>
      </c>
    </row>
    <row r="250" spans="3:8" ht="12.75">
      <c r="C250" s="161">
        <v>2013</v>
      </c>
      <c r="D250" s="176">
        <v>2</v>
      </c>
      <c r="E250" s="176"/>
      <c r="H250" s="208">
        <v>2</v>
      </c>
    </row>
    <row r="251" spans="3:8" ht="12.75">
      <c r="C251" s="161">
        <v>2014</v>
      </c>
      <c r="D251" s="176">
        <v>2.2</v>
      </c>
      <c r="E251" s="176"/>
      <c r="H251" s="208">
        <v>2.2</v>
      </c>
    </row>
    <row r="252" spans="3:8" ht="12.75">
      <c r="C252" s="161">
        <v>2015</v>
      </c>
      <c r="D252" s="176">
        <v>2.2</v>
      </c>
      <c r="E252" s="176"/>
      <c r="H252" s="208">
        <v>2.2</v>
      </c>
    </row>
    <row r="253" spans="3:8" ht="12.75">
      <c r="C253" s="161">
        <v>2016</v>
      </c>
      <c r="D253" s="176">
        <v>2.5</v>
      </c>
      <c r="E253" s="176"/>
      <c r="H253" s="208">
        <v>2.5</v>
      </c>
    </row>
    <row r="254" spans="3:8" ht="12.75">
      <c r="C254" s="161">
        <v>2017</v>
      </c>
      <c r="D254" s="176">
        <v>2.5</v>
      </c>
      <c r="E254" s="176"/>
      <c r="H254" s="208">
        <v>2.5</v>
      </c>
    </row>
    <row r="255" spans="3:8" ht="11.25" customHeight="1">
      <c r="C255" s="161">
        <v>2018</v>
      </c>
      <c r="D255" s="176">
        <v>3</v>
      </c>
      <c r="E255" s="176"/>
      <c r="H255" s="208">
        <v>3</v>
      </c>
    </row>
    <row r="256" spans="1:9" ht="12.75" hidden="1">
      <c r="A256" s="177"/>
      <c r="B256" s="165"/>
      <c r="C256" s="166">
        <v>2019</v>
      </c>
      <c r="D256" s="177">
        <v>3</v>
      </c>
      <c r="E256" s="177"/>
      <c r="F256" s="166"/>
      <c r="G256" s="167"/>
      <c r="H256" s="209">
        <v>3</v>
      </c>
      <c r="I256" s="168"/>
    </row>
    <row r="257" spans="1:9" ht="38.25">
      <c r="A257" s="174" t="s">
        <v>334</v>
      </c>
      <c r="B257" s="175" t="s">
        <v>127</v>
      </c>
      <c r="C257" s="35" t="s">
        <v>84</v>
      </c>
      <c r="D257" s="110">
        <f>D258+D259+D260+D261+D262+D263+D264+D265+D266+D267</f>
        <v>169</v>
      </c>
      <c r="E257" s="110"/>
      <c r="F257" s="35"/>
      <c r="G257" s="28"/>
      <c r="H257" s="121">
        <f>H258+H259+H260+H261+H262+H263+H264+H265+H266+H267</f>
        <v>169</v>
      </c>
      <c r="I257" s="158" t="s">
        <v>128</v>
      </c>
    </row>
    <row r="258" spans="3:8" ht="12.75">
      <c r="C258" s="161">
        <v>2011</v>
      </c>
      <c r="D258" s="176">
        <v>13</v>
      </c>
      <c r="E258" s="176"/>
      <c r="H258" s="208">
        <v>13</v>
      </c>
    </row>
    <row r="259" spans="3:8" ht="12.75">
      <c r="C259" s="161">
        <v>2012</v>
      </c>
      <c r="D259" s="176">
        <v>14</v>
      </c>
      <c r="E259" s="176"/>
      <c r="H259" s="208">
        <v>14</v>
      </c>
    </row>
    <row r="260" spans="3:8" ht="12.75">
      <c r="C260" s="161">
        <v>2013</v>
      </c>
      <c r="D260" s="176">
        <v>14</v>
      </c>
      <c r="E260" s="176"/>
      <c r="H260" s="208">
        <v>14</v>
      </c>
    </row>
    <row r="261" spans="3:8" ht="12.75">
      <c r="C261" s="161">
        <v>2014</v>
      </c>
      <c r="D261" s="176">
        <v>16</v>
      </c>
      <c r="E261" s="176"/>
      <c r="H261" s="208">
        <v>16</v>
      </c>
    </row>
    <row r="262" spans="3:8" ht="12.75">
      <c r="C262" s="161">
        <v>2015</v>
      </c>
      <c r="D262" s="176">
        <v>16</v>
      </c>
      <c r="E262" s="176"/>
      <c r="H262" s="208">
        <v>16</v>
      </c>
    </row>
    <row r="263" spans="3:8" ht="12.75">
      <c r="C263" s="161">
        <v>2016</v>
      </c>
      <c r="D263" s="176">
        <v>18</v>
      </c>
      <c r="E263" s="176"/>
      <c r="H263" s="208">
        <v>18</v>
      </c>
    </row>
    <row r="264" spans="3:8" ht="12.75">
      <c r="C264" s="161">
        <v>2017</v>
      </c>
      <c r="D264" s="176">
        <v>18</v>
      </c>
      <c r="E264" s="176"/>
      <c r="H264" s="208">
        <v>18</v>
      </c>
    </row>
    <row r="265" spans="3:8" ht="12.75">
      <c r="C265" s="161">
        <v>2018</v>
      </c>
      <c r="D265" s="176">
        <v>20</v>
      </c>
      <c r="E265" s="176"/>
      <c r="H265" s="208">
        <v>20</v>
      </c>
    </row>
    <row r="266" spans="3:8" ht="12.75">
      <c r="C266" s="161">
        <v>2019</v>
      </c>
      <c r="D266" s="176">
        <v>20</v>
      </c>
      <c r="E266" s="176"/>
      <c r="H266" s="208">
        <v>20</v>
      </c>
    </row>
    <row r="267" spans="1:9" ht="12.75">
      <c r="A267" s="177"/>
      <c r="B267" s="165"/>
      <c r="C267" s="166">
        <v>2020</v>
      </c>
      <c r="D267" s="177">
        <v>20</v>
      </c>
      <c r="E267" s="177"/>
      <c r="F267" s="166"/>
      <c r="G267" s="167"/>
      <c r="H267" s="209">
        <v>20</v>
      </c>
      <c r="I267" s="168"/>
    </row>
    <row r="268" spans="1:9" ht="25.5">
      <c r="A268" s="174" t="s">
        <v>335</v>
      </c>
      <c r="B268" s="175" t="s">
        <v>129</v>
      </c>
      <c r="C268" s="35" t="s">
        <v>84</v>
      </c>
      <c r="D268" s="110">
        <f>D269+D270+D271+D272+D273+D274+D275+D276+D277+D278</f>
        <v>359</v>
      </c>
      <c r="E268" s="110">
        <f>E269+E270+E271+E272+E273+E274+E275+E276+E277+E278</f>
        <v>359</v>
      </c>
      <c r="F268" s="35"/>
      <c r="G268" s="28"/>
      <c r="H268" s="28"/>
      <c r="I268" s="158" t="s">
        <v>130</v>
      </c>
    </row>
    <row r="269" spans="3:5" ht="12.75">
      <c r="C269" s="161">
        <v>2011</v>
      </c>
      <c r="D269" s="176">
        <v>24</v>
      </c>
      <c r="E269" s="176">
        <v>24</v>
      </c>
    </row>
    <row r="270" spans="3:5" ht="12.75">
      <c r="C270" s="161">
        <v>2012</v>
      </c>
      <c r="D270" s="176">
        <v>26</v>
      </c>
      <c r="E270" s="176">
        <v>26</v>
      </c>
    </row>
    <row r="271" spans="3:5" ht="12.75">
      <c r="C271" s="161">
        <v>2013</v>
      </c>
      <c r="D271" s="176">
        <v>28</v>
      </c>
      <c r="E271" s="176">
        <v>28</v>
      </c>
    </row>
    <row r="272" spans="3:5" ht="12.75">
      <c r="C272" s="161">
        <v>2014</v>
      </c>
      <c r="D272" s="176">
        <v>31</v>
      </c>
      <c r="E272" s="176">
        <v>31</v>
      </c>
    </row>
    <row r="273" spans="3:5" ht="12.75">
      <c r="C273" s="161">
        <v>2015</v>
      </c>
      <c r="D273" s="176">
        <v>34</v>
      </c>
      <c r="E273" s="176">
        <v>34</v>
      </c>
    </row>
    <row r="274" spans="3:5" ht="12.75">
      <c r="C274" s="161">
        <v>2016</v>
      </c>
      <c r="D274" s="176">
        <v>37</v>
      </c>
      <c r="E274" s="176">
        <v>37</v>
      </c>
    </row>
    <row r="275" spans="3:5" ht="12.75">
      <c r="C275" s="161">
        <v>2017</v>
      </c>
      <c r="D275" s="176">
        <v>40</v>
      </c>
      <c r="E275" s="176">
        <v>40</v>
      </c>
    </row>
    <row r="276" spans="3:5" ht="12.75">
      <c r="C276" s="161">
        <v>2018</v>
      </c>
      <c r="D276" s="176">
        <v>43</v>
      </c>
      <c r="E276" s="176">
        <v>43</v>
      </c>
    </row>
    <row r="277" spans="3:5" ht="12.75">
      <c r="C277" s="161">
        <v>2019</v>
      </c>
      <c r="D277" s="176">
        <v>46</v>
      </c>
      <c r="E277" s="176">
        <v>46</v>
      </c>
    </row>
    <row r="278" spans="1:9" ht="12.75">
      <c r="A278" s="177"/>
      <c r="B278" s="165"/>
      <c r="C278" s="166">
        <v>2020</v>
      </c>
      <c r="D278" s="177">
        <v>50</v>
      </c>
      <c r="E278" s="177">
        <v>50</v>
      </c>
      <c r="F278" s="166"/>
      <c r="G278" s="167"/>
      <c r="H278" s="167"/>
      <c r="I278" s="168"/>
    </row>
    <row r="279" spans="1:9" ht="12.75">
      <c r="A279" s="174" t="s">
        <v>336</v>
      </c>
      <c r="B279" s="175" t="s">
        <v>233</v>
      </c>
      <c r="C279" s="181"/>
      <c r="D279" s="174"/>
      <c r="E279" s="174"/>
      <c r="F279" s="181"/>
      <c r="G279" s="182"/>
      <c r="H279" s="182"/>
      <c r="I279" s="158"/>
    </row>
    <row r="280" spans="2:8" ht="25.5">
      <c r="B280" s="160" t="s">
        <v>197</v>
      </c>
      <c r="C280" s="36" t="s">
        <v>84</v>
      </c>
      <c r="D280" s="116">
        <f>D281+D282+D283+D284+D285+D286+D287</f>
        <v>109.00000000000001</v>
      </c>
      <c r="E280" s="116"/>
      <c r="F280" s="107"/>
      <c r="G280" s="135"/>
      <c r="H280" s="130">
        <f>H281+H282+H283+H284+H285+H286+H287</f>
        <v>109.00000000000001</v>
      </c>
    </row>
    <row r="281" spans="3:8" ht="12.75">
      <c r="C281" s="161">
        <v>2011</v>
      </c>
      <c r="D281" s="176">
        <v>23.9</v>
      </c>
      <c r="E281" s="176"/>
      <c r="F281" s="159"/>
      <c r="G281" s="212"/>
      <c r="H281" s="208">
        <v>23.9</v>
      </c>
    </row>
    <row r="282" spans="3:8" ht="12.75">
      <c r="C282" s="161">
        <v>2012</v>
      </c>
      <c r="D282" s="176">
        <v>18.1</v>
      </c>
      <c r="E282" s="176"/>
      <c r="F282" s="159"/>
      <c r="G282" s="212"/>
      <c r="H282" s="208">
        <v>18.1</v>
      </c>
    </row>
    <row r="283" spans="3:8" ht="12.75">
      <c r="C283" s="161">
        <v>2013</v>
      </c>
      <c r="D283" s="176">
        <v>18</v>
      </c>
      <c r="E283" s="176"/>
      <c r="F283" s="159"/>
      <c r="G283" s="212"/>
      <c r="H283" s="208">
        <v>18</v>
      </c>
    </row>
    <row r="284" spans="3:8" ht="12.75">
      <c r="C284" s="161">
        <v>2014</v>
      </c>
      <c r="D284" s="176">
        <v>13.9</v>
      </c>
      <c r="E284" s="176"/>
      <c r="F284" s="159"/>
      <c r="G284" s="212"/>
      <c r="H284" s="208">
        <v>13.9</v>
      </c>
    </row>
    <row r="285" spans="3:8" ht="12.75">
      <c r="C285" s="161">
        <v>2015</v>
      </c>
      <c r="D285" s="176">
        <v>11.2</v>
      </c>
      <c r="E285" s="176"/>
      <c r="F285" s="159"/>
      <c r="G285" s="212"/>
      <c r="H285" s="208">
        <v>11.2</v>
      </c>
    </row>
    <row r="286" spans="3:8" ht="12.75">
      <c r="C286" s="161">
        <v>2016</v>
      </c>
      <c r="D286" s="176">
        <v>10.5</v>
      </c>
      <c r="E286" s="176"/>
      <c r="F286" s="159"/>
      <c r="G286" s="212"/>
      <c r="H286" s="208">
        <v>10.5</v>
      </c>
    </row>
    <row r="287" spans="1:9" ht="12.75">
      <c r="A287" s="177"/>
      <c r="B287" s="165"/>
      <c r="C287" s="166">
        <v>2017</v>
      </c>
      <c r="D287" s="177">
        <v>13.4</v>
      </c>
      <c r="E287" s="177"/>
      <c r="F287" s="164"/>
      <c r="G287" s="213"/>
      <c r="H287" s="209">
        <v>13.4</v>
      </c>
      <c r="I287" s="168"/>
    </row>
    <row r="288" spans="1:9" ht="25.5">
      <c r="A288" s="174" t="s">
        <v>337</v>
      </c>
      <c r="B288" s="175" t="s">
        <v>198</v>
      </c>
      <c r="C288" s="35" t="s">
        <v>84</v>
      </c>
      <c r="D288" s="110">
        <f>D289+D290+D291+D292+D293+D294+D295</f>
        <v>66.7</v>
      </c>
      <c r="E288" s="110"/>
      <c r="F288" s="106"/>
      <c r="G288" s="132"/>
      <c r="H288" s="121">
        <f>H289+H290+H291+H292+H293+H294+H295</f>
        <v>66.7</v>
      </c>
      <c r="I288" s="158"/>
    </row>
    <row r="289" spans="3:8" ht="12.75">
      <c r="C289" s="161">
        <v>2011</v>
      </c>
      <c r="D289" s="176">
        <v>14.4</v>
      </c>
      <c r="E289" s="176"/>
      <c r="F289" s="159"/>
      <c r="G289" s="212"/>
      <c r="H289" s="208">
        <v>14.4</v>
      </c>
    </row>
    <row r="290" spans="3:8" ht="12.75">
      <c r="C290" s="161">
        <v>2012</v>
      </c>
      <c r="D290" s="176">
        <v>10.2</v>
      </c>
      <c r="E290" s="176"/>
      <c r="F290" s="159"/>
      <c r="G290" s="212"/>
      <c r="H290" s="208">
        <v>10.2</v>
      </c>
    </row>
    <row r="291" spans="3:8" ht="12.75">
      <c r="C291" s="161">
        <v>2013</v>
      </c>
      <c r="D291" s="176">
        <v>9.6</v>
      </c>
      <c r="E291" s="176"/>
      <c r="F291" s="159"/>
      <c r="G291" s="212"/>
      <c r="H291" s="208">
        <v>9.6</v>
      </c>
    </row>
    <row r="292" spans="3:8" ht="12.75">
      <c r="C292" s="161">
        <v>2014</v>
      </c>
      <c r="D292" s="176">
        <v>8.4</v>
      </c>
      <c r="E292" s="176"/>
      <c r="F292" s="159"/>
      <c r="G292" s="212"/>
      <c r="H292" s="208">
        <v>8.4</v>
      </c>
    </row>
    <row r="293" spans="3:8" ht="12.75">
      <c r="C293" s="161">
        <v>2015</v>
      </c>
      <c r="D293" s="176">
        <v>10.8</v>
      </c>
      <c r="E293" s="176"/>
      <c r="F293" s="159"/>
      <c r="G293" s="212"/>
      <c r="H293" s="208">
        <v>10.8</v>
      </c>
    </row>
    <row r="294" spans="3:8" ht="12.75">
      <c r="C294" s="161">
        <v>2016</v>
      </c>
      <c r="D294" s="176">
        <v>6.1</v>
      </c>
      <c r="E294" s="176"/>
      <c r="F294" s="159"/>
      <c r="G294" s="212"/>
      <c r="H294" s="208">
        <v>6.1</v>
      </c>
    </row>
    <row r="295" spans="1:9" ht="12.75">
      <c r="A295" s="177"/>
      <c r="B295" s="165"/>
      <c r="C295" s="166">
        <v>2017</v>
      </c>
      <c r="D295" s="177">
        <v>7.2</v>
      </c>
      <c r="E295" s="177"/>
      <c r="F295" s="164"/>
      <c r="G295" s="213"/>
      <c r="H295" s="209">
        <v>7.2</v>
      </c>
      <c r="I295" s="168"/>
    </row>
    <row r="296" spans="4:8" ht="12.75">
      <c r="D296" s="176"/>
      <c r="E296" s="176"/>
      <c r="F296" s="159"/>
      <c r="G296" s="212"/>
      <c r="H296" s="212"/>
    </row>
    <row r="297" spans="1:8" ht="12.75">
      <c r="A297" s="179">
        <v>3</v>
      </c>
      <c r="B297" s="160" t="s">
        <v>178</v>
      </c>
      <c r="C297" s="161" t="s">
        <v>84</v>
      </c>
      <c r="D297" s="176">
        <f>D298+D299++D300+D301+D302+D303+D304+D305+D306+D307</f>
        <v>1692.7</v>
      </c>
      <c r="E297" s="176">
        <f>E298+E299++E300+E301+E302+E303+E304+E305+E306+E307</f>
        <v>1077.7</v>
      </c>
      <c r="F297" s="176">
        <f>F298+F299++F300+F301+F302+F303+F304+F305+F306+F307</f>
        <v>307.5</v>
      </c>
      <c r="G297" s="208">
        <f>G298+G299++G300+G301+G302+G303+G304+G305+G306+G307</f>
        <v>307.5</v>
      </c>
      <c r="H297" s="208">
        <f>H298+H299++H300+H301+H302+H303+H304+H305+H306+H307</f>
        <v>0</v>
      </c>
    </row>
    <row r="298" spans="3:8" ht="12.75">
      <c r="C298" s="161">
        <v>2011</v>
      </c>
      <c r="D298" s="176">
        <f>D309+D317+D318+D319+D333+D344</f>
        <v>56.9</v>
      </c>
      <c r="E298" s="176">
        <f>E309+E317+E318+E319+E333+E344</f>
        <v>45.9</v>
      </c>
      <c r="F298" s="176">
        <f>F309+F317+F318+F319+F333+F344</f>
        <v>5.5</v>
      </c>
      <c r="G298" s="208">
        <f>G309+G317+G318+G319+G333+G344</f>
        <v>5.5</v>
      </c>
      <c r="H298" s="208">
        <f>H309+H317+H318+H319+H333+H344</f>
        <v>0</v>
      </c>
    </row>
    <row r="299" spans="3:8" ht="12.75">
      <c r="C299" s="161">
        <v>2012</v>
      </c>
      <c r="D299" s="176">
        <f>D310+D315+D334+D345+D350</f>
        <v>105.1</v>
      </c>
      <c r="E299" s="176">
        <f>E310+E315+E334+E345+E350</f>
        <v>105.1</v>
      </c>
      <c r="F299" s="176">
        <f>F310+F315+F334+F345+F350</f>
        <v>0</v>
      </c>
      <c r="G299" s="208">
        <f>G310+G315+G334+G345+G350</f>
        <v>0</v>
      </c>
      <c r="H299" s="208">
        <f>H310+H315+H334+H345+H350</f>
        <v>0</v>
      </c>
    </row>
    <row r="300" spans="3:8" ht="12.75">
      <c r="C300" s="161">
        <v>2013</v>
      </c>
      <c r="D300" s="176">
        <f>D311+D330+D335+D351</f>
        <v>117.3</v>
      </c>
      <c r="E300" s="176">
        <f>E311+E330+E335+E351</f>
        <v>110.3</v>
      </c>
      <c r="F300" s="176">
        <f>F311+F330+F335+F351</f>
        <v>3.5</v>
      </c>
      <c r="G300" s="208">
        <f>G311+G330+G335+G351</f>
        <v>3.5</v>
      </c>
      <c r="H300" s="208">
        <f>H311+H330+H335+H351</f>
        <v>0</v>
      </c>
    </row>
    <row r="301" spans="3:8" ht="12.75">
      <c r="C301" s="161">
        <v>2014</v>
      </c>
      <c r="D301" s="176">
        <f>D312+D325+D331+D336</f>
        <v>322.2</v>
      </c>
      <c r="E301" s="176">
        <f>E312+E325+E331+E336</f>
        <v>175.2</v>
      </c>
      <c r="F301" s="176">
        <f>F312+F325+F331+F336</f>
        <v>73.5</v>
      </c>
      <c r="G301" s="208">
        <f>G312+G325+G331+G336</f>
        <v>73.5</v>
      </c>
      <c r="H301" s="208">
        <f>H312+H325+H331+H336</f>
        <v>0</v>
      </c>
    </row>
    <row r="302" spans="3:8" ht="12.75">
      <c r="C302" s="161">
        <v>2015</v>
      </c>
      <c r="D302" s="176">
        <f>D326+D328+D337</f>
        <v>431</v>
      </c>
      <c r="E302" s="176">
        <f>E326+E328+E337</f>
        <v>231</v>
      </c>
      <c r="F302" s="176">
        <f>F326+F328+F337</f>
        <v>100</v>
      </c>
      <c r="G302" s="208">
        <f>G326+G328+G337</f>
        <v>100</v>
      </c>
      <c r="H302" s="208">
        <f>H326+H328+H337</f>
        <v>0</v>
      </c>
    </row>
    <row r="303" spans="3:8" ht="12.75">
      <c r="C303" s="161">
        <v>2016</v>
      </c>
      <c r="D303" s="176">
        <f>D322+D327+D338</f>
        <v>254.3</v>
      </c>
      <c r="E303" s="176">
        <f>E322+E327+E338</f>
        <v>129.3</v>
      </c>
      <c r="F303" s="176">
        <f>F322+F327+F338</f>
        <v>62.5</v>
      </c>
      <c r="G303" s="208">
        <f>G322+G327+G338</f>
        <v>62.5</v>
      </c>
      <c r="H303" s="208">
        <f>H322+H327+H338</f>
        <v>0</v>
      </c>
    </row>
    <row r="304" spans="3:8" ht="12.75">
      <c r="C304" s="161">
        <v>2017</v>
      </c>
      <c r="D304" s="176">
        <f>D323+D339</f>
        <v>252.5</v>
      </c>
      <c r="E304" s="176">
        <f>E323+E339</f>
        <v>127.5</v>
      </c>
      <c r="F304" s="176">
        <f>F323+F339</f>
        <v>62.5</v>
      </c>
      <c r="G304" s="208">
        <f>G323+G339</f>
        <v>62.5</v>
      </c>
      <c r="H304" s="208">
        <f>H323+H339</f>
        <v>0</v>
      </c>
    </row>
    <row r="305" spans="3:8" ht="12.75">
      <c r="C305" s="161">
        <v>2018</v>
      </c>
      <c r="D305" s="176">
        <f>D320+D340+D347</f>
        <v>57.7</v>
      </c>
      <c r="E305" s="176">
        <f>E320+E340+E347</f>
        <v>57.7</v>
      </c>
      <c r="F305" s="176">
        <f>F320+F340+F347</f>
        <v>0</v>
      </c>
      <c r="G305" s="208">
        <f>G320+G340+G347</f>
        <v>0</v>
      </c>
      <c r="H305" s="208">
        <f>H320+H340+H347</f>
        <v>0</v>
      </c>
    </row>
    <row r="306" spans="3:8" ht="12.75">
      <c r="C306" s="161">
        <v>2019</v>
      </c>
      <c r="D306" s="176">
        <f>D316+D341+D313</f>
        <v>52.7</v>
      </c>
      <c r="E306" s="176">
        <f>E316+E341+E313</f>
        <v>52.7</v>
      </c>
      <c r="F306" s="176">
        <f>F316+F341</f>
        <v>0</v>
      </c>
      <c r="G306" s="208">
        <f>G316+G341</f>
        <v>0</v>
      </c>
      <c r="H306" s="208">
        <f>H316+H341</f>
        <v>0</v>
      </c>
    </row>
    <row r="307" spans="1:9" ht="12.75">
      <c r="A307" s="177"/>
      <c r="B307" s="165"/>
      <c r="C307" s="166">
        <v>2020</v>
      </c>
      <c r="D307" s="177">
        <f>D342+D348</f>
        <v>43</v>
      </c>
      <c r="E307" s="177">
        <f>E342+E348</f>
        <v>43</v>
      </c>
      <c r="F307" s="177">
        <f>F342+F348</f>
        <v>0</v>
      </c>
      <c r="G307" s="209">
        <f>G342+G348</f>
        <v>0</v>
      </c>
      <c r="H307" s="209">
        <f>H342+H348</f>
        <v>0</v>
      </c>
      <c r="I307" s="168"/>
    </row>
    <row r="308" spans="1:9" ht="51">
      <c r="A308" s="180" t="s">
        <v>338</v>
      </c>
      <c r="B308" s="175" t="s">
        <v>179</v>
      </c>
      <c r="C308" s="35" t="s">
        <v>84</v>
      </c>
      <c r="D308" s="110">
        <f>D309+D310+D311+D312+D313</f>
        <v>140</v>
      </c>
      <c r="E308" s="110">
        <f>E309+E310+E311+E312+E313</f>
        <v>140</v>
      </c>
      <c r="F308" s="35"/>
      <c r="G308" s="28"/>
      <c r="H308" s="28"/>
      <c r="I308" s="158" t="s">
        <v>217</v>
      </c>
    </row>
    <row r="309" spans="1:5" ht="12.75">
      <c r="A309" s="159"/>
      <c r="C309" s="161">
        <v>2011</v>
      </c>
      <c r="D309" s="176">
        <v>25</v>
      </c>
      <c r="E309" s="176">
        <v>25</v>
      </c>
    </row>
    <row r="310" spans="1:5" ht="12.75">
      <c r="A310" s="159"/>
      <c r="C310" s="161">
        <v>2012</v>
      </c>
      <c r="D310" s="176">
        <v>25</v>
      </c>
      <c r="E310" s="176">
        <v>25</v>
      </c>
    </row>
    <row r="311" spans="1:5" ht="12.75">
      <c r="A311" s="159"/>
      <c r="C311" s="161">
        <v>2013</v>
      </c>
      <c r="D311" s="176">
        <v>40</v>
      </c>
      <c r="E311" s="176">
        <v>40</v>
      </c>
    </row>
    <row r="312" spans="1:5" ht="12.75">
      <c r="A312" s="159"/>
      <c r="C312" s="161">
        <v>2014</v>
      </c>
      <c r="D312" s="176">
        <v>20</v>
      </c>
      <c r="E312" s="176">
        <v>20</v>
      </c>
    </row>
    <row r="313" spans="1:9" ht="12.75">
      <c r="A313" s="164"/>
      <c r="B313" s="165"/>
      <c r="C313" s="166">
        <v>2019</v>
      </c>
      <c r="D313" s="177">
        <v>30</v>
      </c>
      <c r="E313" s="177">
        <v>30</v>
      </c>
      <c r="F313" s="166"/>
      <c r="G313" s="167"/>
      <c r="H313" s="167"/>
      <c r="I313" s="168"/>
    </row>
    <row r="314" spans="1:9" ht="76.5">
      <c r="A314" s="180" t="s">
        <v>339</v>
      </c>
      <c r="B314" s="175" t="s">
        <v>180</v>
      </c>
      <c r="C314" s="35" t="s">
        <v>84</v>
      </c>
      <c r="D314" s="110">
        <f>D315+D316</f>
        <v>30</v>
      </c>
      <c r="E314" s="110">
        <f>E315+E316</f>
        <v>30</v>
      </c>
      <c r="F314" s="35"/>
      <c r="G314" s="28"/>
      <c r="H314" s="28"/>
      <c r="I314" s="158" t="s">
        <v>218</v>
      </c>
    </row>
    <row r="315" spans="1:5" ht="12.75">
      <c r="A315" s="159"/>
      <c r="C315" s="161">
        <v>2012</v>
      </c>
      <c r="D315" s="176">
        <v>15</v>
      </c>
      <c r="E315" s="176">
        <v>15</v>
      </c>
    </row>
    <row r="316" spans="1:9" ht="12.75">
      <c r="A316" s="164"/>
      <c r="B316" s="165"/>
      <c r="C316" s="166">
        <v>2019</v>
      </c>
      <c r="D316" s="177">
        <v>15</v>
      </c>
      <c r="E316" s="177">
        <v>15</v>
      </c>
      <c r="F316" s="166"/>
      <c r="G316" s="167"/>
      <c r="H316" s="167"/>
      <c r="I316" s="168"/>
    </row>
    <row r="317" spans="1:9" ht="25.5">
      <c r="A317" s="169" t="s">
        <v>340</v>
      </c>
      <c r="B317" s="170" t="s">
        <v>183</v>
      </c>
      <c r="C317" s="171">
        <v>2011</v>
      </c>
      <c r="D317" s="178">
        <v>9</v>
      </c>
      <c r="E317" s="178">
        <v>5</v>
      </c>
      <c r="F317" s="178">
        <v>2</v>
      </c>
      <c r="G317" s="178">
        <v>2</v>
      </c>
      <c r="H317" s="210"/>
      <c r="I317" s="173" t="s">
        <v>219</v>
      </c>
    </row>
    <row r="318" spans="1:9" ht="38.25">
      <c r="A318" s="169" t="s">
        <v>341</v>
      </c>
      <c r="B318" s="170" t="s">
        <v>181</v>
      </c>
      <c r="C318" s="171">
        <v>2011</v>
      </c>
      <c r="D318" s="178">
        <v>6</v>
      </c>
      <c r="E318" s="178">
        <v>3</v>
      </c>
      <c r="F318" s="178">
        <v>1.5</v>
      </c>
      <c r="G318" s="178">
        <v>1.5</v>
      </c>
      <c r="H318" s="210"/>
      <c r="I318" s="173" t="s">
        <v>220</v>
      </c>
    </row>
    <row r="319" spans="1:9" ht="38.25">
      <c r="A319" s="169" t="s">
        <v>342</v>
      </c>
      <c r="B319" s="170" t="s">
        <v>182</v>
      </c>
      <c r="C319" s="171">
        <v>2011</v>
      </c>
      <c r="D319" s="178">
        <v>9</v>
      </c>
      <c r="E319" s="178">
        <v>5</v>
      </c>
      <c r="F319" s="178">
        <v>2</v>
      </c>
      <c r="G319" s="178">
        <v>2</v>
      </c>
      <c r="H319" s="210"/>
      <c r="I319" s="173" t="s">
        <v>221</v>
      </c>
    </row>
    <row r="320" spans="1:9" ht="38.25">
      <c r="A320" s="169" t="s">
        <v>343</v>
      </c>
      <c r="B320" s="170" t="s">
        <v>222</v>
      </c>
      <c r="C320" s="171">
        <v>2018</v>
      </c>
      <c r="D320" s="178">
        <v>15</v>
      </c>
      <c r="E320" s="178">
        <v>15</v>
      </c>
      <c r="F320" s="178"/>
      <c r="G320" s="210"/>
      <c r="H320" s="210"/>
      <c r="I320" s="173" t="s">
        <v>223</v>
      </c>
    </row>
    <row r="321" spans="1:9" ht="25.5">
      <c r="A321" s="180" t="s">
        <v>344</v>
      </c>
      <c r="B321" s="175" t="s">
        <v>442</v>
      </c>
      <c r="C321" s="35" t="s">
        <v>84</v>
      </c>
      <c r="D321" s="110">
        <f>D322+D323</f>
        <v>300</v>
      </c>
      <c r="E321" s="110">
        <f>E322+E323</f>
        <v>150</v>
      </c>
      <c r="F321" s="110">
        <f>F322+F323</f>
        <v>75</v>
      </c>
      <c r="G321" s="121">
        <f>G322+G323</f>
        <v>75</v>
      </c>
      <c r="H321" s="211"/>
      <c r="I321" s="158" t="s">
        <v>224</v>
      </c>
    </row>
    <row r="322" spans="1:8" ht="12.75">
      <c r="A322" s="159"/>
      <c r="C322" s="161">
        <v>2016</v>
      </c>
      <c r="D322" s="176">
        <v>50</v>
      </c>
      <c r="E322" s="176">
        <v>25</v>
      </c>
      <c r="F322" s="176">
        <v>12.5</v>
      </c>
      <c r="G322" s="208">
        <v>12.5</v>
      </c>
      <c r="H322" s="208"/>
    </row>
    <row r="323" spans="1:9" ht="12.75">
      <c r="A323" s="164"/>
      <c r="B323" s="165"/>
      <c r="C323" s="166">
        <v>2017</v>
      </c>
      <c r="D323" s="177">
        <v>250</v>
      </c>
      <c r="E323" s="177">
        <v>125</v>
      </c>
      <c r="F323" s="177">
        <v>62.5</v>
      </c>
      <c r="G323" s="209">
        <v>62.5</v>
      </c>
      <c r="H323" s="209"/>
      <c r="I323" s="168"/>
    </row>
    <row r="324" spans="1:9" ht="25.5">
      <c r="A324" s="180" t="s">
        <v>345</v>
      </c>
      <c r="B324" s="175" t="s">
        <v>185</v>
      </c>
      <c r="C324" s="35" t="s">
        <v>84</v>
      </c>
      <c r="D324" s="110">
        <f>D325+D326+D327</f>
        <v>850</v>
      </c>
      <c r="E324" s="110">
        <f>E325+E326+E327</f>
        <v>425</v>
      </c>
      <c r="F324" s="110">
        <f>F325+F326+F327</f>
        <v>212.5</v>
      </c>
      <c r="G324" s="121">
        <f>G325+G326+G327</f>
        <v>212.5</v>
      </c>
      <c r="H324" s="211"/>
      <c r="I324" s="158" t="s">
        <v>225</v>
      </c>
    </row>
    <row r="325" spans="1:8" ht="12.75">
      <c r="A325" s="159"/>
      <c r="C325" s="161">
        <v>2014</v>
      </c>
      <c r="D325" s="176">
        <v>250</v>
      </c>
      <c r="E325" s="176">
        <v>125</v>
      </c>
      <c r="F325" s="176">
        <v>62.5</v>
      </c>
      <c r="G325" s="208">
        <v>62.5</v>
      </c>
      <c r="H325" s="208"/>
    </row>
    <row r="326" spans="1:8" ht="12.75">
      <c r="A326" s="159"/>
      <c r="C326" s="161">
        <v>2015</v>
      </c>
      <c r="D326" s="176">
        <v>400</v>
      </c>
      <c r="E326" s="176">
        <v>200</v>
      </c>
      <c r="F326" s="176">
        <v>100</v>
      </c>
      <c r="G326" s="208">
        <v>100</v>
      </c>
      <c r="H326" s="208"/>
    </row>
    <row r="327" spans="1:9" ht="12.75">
      <c r="A327" s="164"/>
      <c r="B327" s="165"/>
      <c r="C327" s="166">
        <v>2016</v>
      </c>
      <c r="D327" s="177">
        <v>200</v>
      </c>
      <c r="E327" s="177">
        <v>100</v>
      </c>
      <c r="F327" s="177">
        <v>50</v>
      </c>
      <c r="G327" s="209">
        <v>50</v>
      </c>
      <c r="H327" s="209"/>
      <c r="I327" s="168"/>
    </row>
    <row r="328" spans="1:9" ht="38.25">
      <c r="A328" s="169" t="s">
        <v>346</v>
      </c>
      <c r="B328" s="170" t="s">
        <v>190</v>
      </c>
      <c r="C328" s="171">
        <v>2015</v>
      </c>
      <c r="D328" s="178">
        <v>30</v>
      </c>
      <c r="E328" s="178">
        <v>30</v>
      </c>
      <c r="F328" s="178"/>
      <c r="G328" s="210"/>
      <c r="H328" s="210"/>
      <c r="I328" s="173" t="s">
        <v>226</v>
      </c>
    </row>
    <row r="329" spans="1:9" ht="25.5">
      <c r="A329" s="174" t="s">
        <v>347</v>
      </c>
      <c r="B329" s="175" t="s">
        <v>186</v>
      </c>
      <c r="C329" s="35" t="s">
        <v>84</v>
      </c>
      <c r="D329" s="110">
        <f>D330+D331</f>
        <v>60</v>
      </c>
      <c r="E329" s="110">
        <f>E330+E331</f>
        <v>31</v>
      </c>
      <c r="F329" s="110">
        <f>F330+F331</f>
        <v>14.5</v>
      </c>
      <c r="G329" s="121">
        <f>G330+G331</f>
        <v>14.5</v>
      </c>
      <c r="H329" s="121"/>
      <c r="I329" s="158" t="s">
        <v>227</v>
      </c>
    </row>
    <row r="330" spans="3:8" ht="12.75">
      <c r="C330" s="161">
        <v>2013</v>
      </c>
      <c r="D330" s="176">
        <v>15</v>
      </c>
      <c r="E330" s="176">
        <v>8</v>
      </c>
      <c r="F330" s="176">
        <v>3.5</v>
      </c>
      <c r="G330" s="208">
        <v>3.5</v>
      </c>
      <c r="H330" s="208"/>
    </row>
    <row r="331" spans="1:9" ht="12.75">
      <c r="A331" s="177"/>
      <c r="B331" s="165"/>
      <c r="C331" s="166">
        <v>2014</v>
      </c>
      <c r="D331" s="177">
        <v>45</v>
      </c>
      <c r="E331" s="177">
        <v>23</v>
      </c>
      <c r="F331" s="177">
        <v>11</v>
      </c>
      <c r="G331" s="209">
        <v>11</v>
      </c>
      <c r="H331" s="209"/>
      <c r="I331" s="168"/>
    </row>
    <row r="332" spans="1:9" ht="81" customHeight="1">
      <c r="A332" s="174" t="s">
        <v>348</v>
      </c>
      <c r="B332" s="175" t="s">
        <v>187</v>
      </c>
      <c r="C332" s="35" t="s">
        <v>84</v>
      </c>
      <c r="D332" s="110">
        <f>D333+D334+D335+D336+D337+D338+D339+D340+D341+D342</f>
        <v>36.7</v>
      </c>
      <c r="E332" s="110">
        <f>E333+E334+E335+E336+E337+E338+E339+E340+E341+E342</f>
        <v>36.7</v>
      </c>
      <c r="F332" s="35"/>
      <c r="G332" s="28"/>
      <c r="H332" s="28"/>
      <c r="I332" s="158" t="s">
        <v>228</v>
      </c>
    </row>
    <row r="333" spans="3:5" ht="12.75">
      <c r="C333" s="161">
        <v>2011</v>
      </c>
      <c r="D333" s="176">
        <v>3.9</v>
      </c>
      <c r="E333" s="176">
        <v>3.9</v>
      </c>
    </row>
    <row r="334" spans="3:5" ht="12.75">
      <c r="C334" s="161">
        <v>2012</v>
      </c>
      <c r="D334" s="176">
        <v>2.1</v>
      </c>
      <c r="E334" s="176">
        <v>2.1</v>
      </c>
    </row>
    <row r="335" spans="3:5" ht="12.75">
      <c r="C335" s="161">
        <v>2013</v>
      </c>
      <c r="D335" s="176">
        <v>2.3</v>
      </c>
      <c r="E335" s="176">
        <v>2.3</v>
      </c>
    </row>
    <row r="336" spans="3:5" ht="12.75">
      <c r="C336" s="161">
        <v>2014</v>
      </c>
      <c r="D336" s="176">
        <v>7.2</v>
      </c>
      <c r="E336" s="176">
        <v>7.2</v>
      </c>
    </row>
    <row r="337" spans="3:5" ht="12.75">
      <c r="C337" s="161">
        <v>2015</v>
      </c>
      <c r="D337" s="176">
        <v>1</v>
      </c>
      <c r="E337" s="176">
        <v>1</v>
      </c>
    </row>
    <row r="338" spans="3:5" ht="12.75">
      <c r="C338" s="161">
        <v>2016</v>
      </c>
      <c r="D338" s="176">
        <v>4.3</v>
      </c>
      <c r="E338" s="176">
        <v>4.3</v>
      </c>
    </row>
    <row r="339" spans="3:5" ht="12.75">
      <c r="C339" s="161">
        <v>2017</v>
      </c>
      <c r="D339" s="176">
        <v>2.5</v>
      </c>
      <c r="E339" s="176">
        <v>2.5</v>
      </c>
    </row>
    <row r="340" spans="3:5" ht="12.75">
      <c r="C340" s="161">
        <v>2018</v>
      </c>
      <c r="D340" s="176">
        <v>2.7</v>
      </c>
      <c r="E340" s="176">
        <v>2.7</v>
      </c>
    </row>
    <row r="341" spans="3:5" ht="12.75">
      <c r="C341" s="161">
        <v>2019</v>
      </c>
      <c r="D341" s="176">
        <v>7.7</v>
      </c>
      <c r="E341" s="176">
        <v>7.7</v>
      </c>
    </row>
    <row r="342" spans="1:9" ht="12.75">
      <c r="A342" s="177"/>
      <c r="B342" s="165"/>
      <c r="C342" s="166">
        <v>2020</v>
      </c>
      <c r="D342" s="177">
        <v>3</v>
      </c>
      <c r="E342" s="177">
        <v>3</v>
      </c>
      <c r="F342" s="166"/>
      <c r="G342" s="167"/>
      <c r="H342" s="167"/>
      <c r="I342" s="168"/>
    </row>
    <row r="343" spans="1:9" ht="42.75" customHeight="1">
      <c r="A343" s="174" t="s">
        <v>349</v>
      </c>
      <c r="B343" s="175" t="s">
        <v>188</v>
      </c>
      <c r="C343" s="35" t="s">
        <v>84</v>
      </c>
      <c r="D343" s="110">
        <f>D344+D345</f>
        <v>7</v>
      </c>
      <c r="E343" s="110">
        <f>E344+E345</f>
        <v>7</v>
      </c>
      <c r="F343" s="35"/>
      <c r="G343" s="28"/>
      <c r="H343" s="28"/>
      <c r="I343" s="158" t="s">
        <v>229</v>
      </c>
    </row>
    <row r="344" spans="3:5" ht="12.75">
      <c r="C344" s="161">
        <v>2011</v>
      </c>
      <c r="D344" s="176">
        <v>4</v>
      </c>
      <c r="E344" s="176">
        <v>4</v>
      </c>
    </row>
    <row r="345" spans="1:9" ht="12.75">
      <c r="A345" s="177"/>
      <c r="B345" s="165"/>
      <c r="C345" s="166">
        <v>2012</v>
      </c>
      <c r="D345" s="177">
        <v>3</v>
      </c>
      <c r="E345" s="177">
        <v>3</v>
      </c>
      <c r="F345" s="166"/>
      <c r="G345" s="167"/>
      <c r="H345" s="167"/>
      <c r="I345" s="168"/>
    </row>
    <row r="346" spans="1:9" ht="38.25">
      <c r="A346" s="174" t="s">
        <v>350</v>
      </c>
      <c r="B346" s="175" t="s">
        <v>189</v>
      </c>
      <c r="C346" s="35" t="s">
        <v>84</v>
      </c>
      <c r="D346" s="110">
        <f>D347+D348</f>
        <v>80</v>
      </c>
      <c r="E346" s="110">
        <f>E347+E348</f>
        <v>80</v>
      </c>
      <c r="F346" s="35"/>
      <c r="G346" s="28"/>
      <c r="H346" s="28"/>
      <c r="I346" s="158" t="s">
        <v>231</v>
      </c>
    </row>
    <row r="347" spans="3:5" ht="12.75">
      <c r="C347" s="161">
        <v>2018</v>
      </c>
      <c r="D347" s="176">
        <v>40</v>
      </c>
      <c r="E347" s="176">
        <v>40</v>
      </c>
    </row>
    <row r="348" spans="1:9" ht="12.75">
      <c r="A348" s="177"/>
      <c r="B348" s="165"/>
      <c r="C348" s="166">
        <v>2020</v>
      </c>
      <c r="D348" s="177">
        <v>40</v>
      </c>
      <c r="E348" s="177">
        <v>40</v>
      </c>
      <c r="F348" s="166"/>
      <c r="G348" s="167"/>
      <c r="H348" s="167"/>
      <c r="I348" s="168"/>
    </row>
    <row r="349" spans="1:9" ht="38.25">
      <c r="A349" s="174" t="s">
        <v>351</v>
      </c>
      <c r="B349" s="175" t="s">
        <v>230</v>
      </c>
      <c r="C349" s="35" t="s">
        <v>84</v>
      </c>
      <c r="D349" s="110">
        <f>D350+D351</f>
        <v>120</v>
      </c>
      <c r="E349" s="110">
        <f>E350+E351</f>
        <v>120</v>
      </c>
      <c r="F349" s="35"/>
      <c r="G349" s="28"/>
      <c r="H349" s="28"/>
      <c r="I349" s="158" t="s">
        <v>231</v>
      </c>
    </row>
    <row r="350" spans="3:5" ht="12.75">
      <c r="C350" s="161">
        <v>2012</v>
      </c>
      <c r="D350" s="176">
        <v>60</v>
      </c>
      <c r="E350" s="176">
        <v>60</v>
      </c>
    </row>
    <row r="351" spans="1:9" ht="12.75">
      <c r="A351" s="177"/>
      <c r="B351" s="165"/>
      <c r="C351" s="166">
        <v>2013</v>
      </c>
      <c r="D351" s="177">
        <v>60</v>
      </c>
      <c r="E351" s="177">
        <v>60</v>
      </c>
      <c r="F351" s="166"/>
      <c r="G351" s="167"/>
      <c r="H351" s="167"/>
      <c r="I351" s="168"/>
    </row>
    <row r="352" spans="4:5" ht="12.75">
      <c r="D352" s="176"/>
      <c r="E352" s="176"/>
    </row>
    <row r="353" spans="1:5" ht="12.75">
      <c r="A353" s="179">
        <v>4</v>
      </c>
      <c r="B353" s="160" t="s">
        <v>191</v>
      </c>
      <c r="C353" s="161" t="s">
        <v>84</v>
      </c>
      <c r="D353" s="176">
        <f>D354+D355+D356+D357+D358+D359+D360+D361+D362+D363</f>
        <v>18.177000000000007</v>
      </c>
      <c r="E353" s="176">
        <f>E354+E355+E356+E357+E358+E359+E360+E361+E362+E363</f>
        <v>18.177000000000007</v>
      </c>
    </row>
    <row r="354" spans="3:5" ht="12.75">
      <c r="C354" s="161">
        <v>2011</v>
      </c>
      <c r="D354" s="176">
        <f>D365+D376+D387+D398+D416+D409</f>
        <v>2.143</v>
      </c>
      <c r="E354" s="176">
        <f>E365+E376+E387+E398+E416+H356+E409</f>
        <v>2.143</v>
      </c>
    </row>
    <row r="355" spans="3:5" ht="12.75">
      <c r="C355" s="161">
        <v>2012</v>
      </c>
      <c r="D355" s="176">
        <f>D366+D377+D388+D399+D410+D412+D417+D423</f>
        <v>4.793</v>
      </c>
      <c r="E355" s="176">
        <f>E366+E377+E388+E399+E410+E412+E417+E423</f>
        <v>4.793</v>
      </c>
    </row>
    <row r="356" spans="3:5" ht="12.75">
      <c r="C356" s="161">
        <v>2013</v>
      </c>
      <c r="D356" s="176">
        <f>D367+D378+D389+D400+D418</f>
        <v>1.348</v>
      </c>
      <c r="E356" s="176">
        <f>E367+E378+E389+E400+E418</f>
        <v>1.348</v>
      </c>
    </row>
    <row r="357" spans="3:5" ht="12.75">
      <c r="C357" s="161">
        <v>2014</v>
      </c>
      <c r="D357" s="176">
        <f>D368+D379+D390+D401+D419+D413</f>
        <v>1.288</v>
      </c>
      <c r="E357" s="176">
        <f>E368+E379+E390+E401+E419+E413</f>
        <v>1.288</v>
      </c>
    </row>
    <row r="358" spans="3:5" ht="12.75">
      <c r="C358" s="161">
        <v>2015</v>
      </c>
      <c r="D358" s="176">
        <f>D369+D380+D391+D402+D420+D414</f>
        <v>1.2830000000000001</v>
      </c>
      <c r="E358" s="176">
        <f>E369+E380+E391+E402+E420+E414</f>
        <v>1.2830000000000001</v>
      </c>
    </row>
    <row r="359" spans="3:5" ht="12.75">
      <c r="C359" s="161">
        <v>2016</v>
      </c>
      <c r="D359" s="176">
        <f>D370+D381+G401+G396+D403+D392+D424</f>
        <v>1.6430000000000002</v>
      </c>
      <c r="E359" s="176">
        <f>E370+E381+H401+H396+E403+E392+E424</f>
        <v>1.6430000000000002</v>
      </c>
    </row>
    <row r="360" spans="3:5" ht="12.75">
      <c r="C360" s="161">
        <v>2017</v>
      </c>
      <c r="D360" s="176">
        <f>D371+D382+D393+D404</f>
        <v>1.076</v>
      </c>
      <c r="E360" s="176">
        <f>E371+E382+E393+E404</f>
        <v>1.076</v>
      </c>
    </row>
    <row r="361" spans="3:5" ht="12.75">
      <c r="C361" s="161">
        <v>2018</v>
      </c>
      <c r="D361" s="176">
        <f>D372+D383+D394+D405+D421</f>
        <v>2.3790000000000004</v>
      </c>
      <c r="E361" s="176">
        <f>E372+E383+E394+E405+E421</f>
        <v>2.3790000000000004</v>
      </c>
    </row>
    <row r="362" spans="3:5" ht="12.75">
      <c r="C362" s="161">
        <v>2019</v>
      </c>
      <c r="D362" s="176">
        <f>D373+D384+D395+D406</f>
        <v>1.112</v>
      </c>
      <c r="E362" s="176">
        <f>E373+E384+E395+E406</f>
        <v>1.112</v>
      </c>
    </row>
    <row r="363" spans="1:9" ht="12.75">
      <c r="A363" s="177"/>
      <c r="B363" s="165"/>
      <c r="C363" s="166">
        <v>2020</v>
      </c>
      <c r="D363" s="177">
        <f>D374+D385+D396+D407</f>
        <v>1.112</v>
      </c>
      <c r="E363" s="177">
        <f>E374+E385+E396+E407</f>
        <v>1.112</v>
      </c>
      <c r="F363" s="166"/>
      <c r="G363" s="167"/>
      <c r="H363" s="167"/>
      <c r="I363" s="168"/>
    </row>
    <row r="364" spans="1:9" ht="114.75">
      <c r="A364" s="180" t="s">
        <v>352</v>
      </c>
      <c r="B364" s="175" t="s">
        <v>458</v>
      </c>
      <c r="C364" s="35" t="s">
        <v>84</v>
      </c>
      <c r="D364" s="110">
        <f>D365+D366+D367+D368+D369+D370+D371+D372+D373+D374</f>
        <v>5.4</v>
      </c>
      <c r="E364" s="110">
        <f>E365+E366+E367+E368+E369+E370+E371+E372+E373+E374</f>
        <v>5.4</v>
      </c>
      <c r="F364" s="35"/>
      <c r="G364" s="28"/>
      <c r="H364" s="28"/>
      <c r="I364" s="158" t="s">
        <v>467</v>
      </c>
    </row>
    <row r="365" spans="1:5" ht="12.75">
      <c r="A365" s="159"/>
      <c r="C365" s="161">
        <v>2011</v>
      </c>
      <c r="D365" s="176">
        <v>0.5</v>
      </c>
      <c r="E365" s="176">
        <v>0.5</v>
      </c>
    </row>
    <row r="366" spans="1:5" ht="12.75">
      <c r="A366" s="159"/>
      <c r="C366" s="161">
        <v>2012</v>
      </c>
      <c r="D366" s="176">
        <v>0.5</v>
      </c>
      <c r="E366" s="176">
        <v>0.5</v>
      </c>
    </row>
    <row r="367" spans="1:5" ht="12.75">
      <c r="A367" s="159"/>
      <c r="C367" s="161">
        <v>2013</v>
      </c>
      <c r="D367" s="176">
        <v>0.52</v>
      </c>
      <c r="E367" s="176">
        <v>0.52</v>
      </c>
    </row>
    <row r="368" spans="1:5" ht="12.75">
      <c r="A368" s="159"/>
      <c r="C368" s="161">
        <v>2014</v>
      </c>
      <c r="D368" s="176">
        <v>0.52</v>
      </c>
      <c r="E368" s="176">
        <v>0.52</v>
      </c>
    </row>
    <row r="369" spans="1:5" ht="12.75">
      <c r="A369" s="159"/>
      <c r="C369" s="161">
        <v>2015</v>
      </c>
      <c r="D369" s="176">
        <v>0.54</v>
      </c>
      <c r="E369" s="176">
        <v>0.54</v>
      </c>
    </row>
    <row r="370" spans="1:5" ht="12.75">
      <c r="A370" s="159"/>
      <c r="C370" s="161">
        <v>2016</v>
      </c>
      <c r="D370" s="176">
        <v>0.54</v>
      </c>
      <c r="E370" s="176">
        <v>0.54</v>
      </c>
    </row>
    <row r="371" spans="1:5" ht="12.75">
      <c r="A371" s="159"/>
      <c r="C371" s="161">
        <v>2017</v>
      </c>
      <c r="D371" s="176">
        <v>0.56</v>
      </c>
      <c r="E371" s="176">
        <v>0.56</v>
      </c>
    </row>
    <row r="372" spans="1:5" ht="12.75">
      <c r="A372" s="159"/>
      <c r="C372" s="161">
        <v>2018</v>
      </c>
      <c r="D372" s="176">
        <v>0.56</v>
      </c>
      <c r="E372" s="176">
        <v>0.56</v>
      </c>
    </row>
    <row r="373" spans="1:5" ht="12.75">
      <c r="A373" s="159"/>
      <c r="C373" s="161">
        <v>2019</v>
      </c>
      <c r="D373" s="176">
        <v>0.58</v>
      </c>
      <c r="E373" s="176">
        <v>0.58</v>
      </c>
    </row>
    <row r="374" spans="1:9" ht="12.75">
      <c r="A374" s="164"/>
      <c r="B374" s="165"/>
      <c r="C374" s="166">
        <v>2020</v>
      </c>
      <c r="D374" s="177">
        <v>0.58</v>
      </c>
      <c r="E374" s="177">
        <v>0.58</v>
      </c>
      <c r="F374" s="166"/>
      <c r="G374" s="167"/>
      <c r="H374" s="167"/>
      <c r="I374" s="168"/>
    </row>
    <row r="375" spans="1:9" ht="51">
      <c r="A375" s="180" t="s">
        <v>353</v>
      </c>
      <c r="B375" s="175" t="s">
        <v>459</v>
      </c>
      <c r="C375" s="35" t="s">
        <v>84</v>
      </c>
      <c r="D375" s="110">
        <f>D376+D377+D378+D379+D380+D381+D382+D383+D384+D385</f>
        <v>3.4</v>
      </c>
      <c r="E375" s="110">
        <f>E376+E377+E378+E379+E380+E381+E382+E383+E384+E385</f>
        <v>3.4</v>
      </c>
      <c r="F375" s="35"/>
      <c r="G375" s="28"/>
      <c r="H375" s="28"/>
      <c r="I375" s="158" t="s">
        <v>460</v>
      </c>
    </row>
    <row r="376" spans="1:5" ht="12.75">
      <c r="A376" s="159"/>
      <c r="C376" s="161">
        <v>2011</v>
      </c>
      <c r="D376" s="176">
        <v>0.32</v>
      </c>
      <c r="E376" s="176">
        <v>0.32</v>
      </c>
    </row>
    <row r="377" spans="1:5" ht="12.75">
      <c r="A377" s="159"/>
      <c r="C377" s="161">
        <v>2012</v>
      </c>
      <c r="D377" s="176">
        <v>0.32</v>
      </c>
      <c r="E377" s="176">
        <v>0.32</v>
      </c>
    </row>
    <row r="378" spans="1:5" ht="12.75">
      <c r="A378" s="159"/>
      <c r="C378" s="161">
        <v>2013</v>
      </c>
      <c r="D378" s="176">
        <v>0.33</v>
      </c>
      <c r="E378" s="176">
        <v>0.33</v>
      </c>
    </row>
    <row r="379" spans="1:5" ht="12.75">
      <c r="A379" s="159"/>
      <c r="C379" s="161">
        <v>2014</v>
      </c>
      <c r="D379" s="176">
        <v>0.33</v>
      </c>
      <c r="E379" s="176">
        <v>0.33</v>
      </c>
    </row>
    <row r="380" spans="1:5" ht="12.75">
      <c r="A380" s="159"/>
      <c r="C380" s="161">
        <v>2015</v>
      </c>
      <c r="D380" s="176">
        <v>0.34</v>
      </c>
      <c r="E380" s="176">
        <v>0.34</v>
      </c>
    </row>
    <row r="381" spans="1:5" ht="12.75">
      <c r="A381" s="159"/>
      <c r="C381" s="161">
        <v>2016</v>
      </c>
      <c r="D381" s="176">
        <v>0.34</v>
      </c>
      <c r="E381" s="176">
        <v>0.34</v>
      </c>
    </row>
    <row r="382" spans="1:5" ht="12.75">
      <c r="A382" s="159"/>
      <c r="C382" s="161">
        <v>2017</v>
      </c>
      <c r="D382" s="176">
        <v>0.35</v>
      </c>
      <c r="E382" s="176">
        <v>0.35</v>
      </c>
    </row>
    <row r="383" spans="1:5" ht="12.75">
      <c r="A383" s="159"/>
      <c r="C383" s="161">
        <v>2018</v>
      </c>
      <c r="D383" s="176">
        <v>0.35</v>
      </c>
      <c r="E383" s="176">
        <v>0.35</v>
      </c>
    </row>
    <row r="384" spans="1:5" ht="12.75">
      <c r="A384" s="159"/>
      <c r="C384" s="161">
        <v>2019</v>
      </c>
      <c r="D384" s="176">
        <v>0.36</v>
      </c>
      <c r="E384" s="176">
        <v>0.36</v>
      </c>
    </row>
    <row r="385" spans="1:9" ht="12.75">
      <c r="A385" s="164"/>
      <c r="B385" s="165"/>
      <c r="C385" s="166">
        <v>2020</v>
      </c>
      <c r="D385" s="177">
        <v>0.36</v>
      </c>
      <c r="E385" s="177">
        <v>0.36</v>
      </c>
      <c r="F385" s="166"/>
      <c r="G385" s="167"/>
      <c r="H385" s="167"/>
      <c r="I385" s="168"/>
    </row>
    <row r="386" spans="1:9" ht="25.5">
      <c r="A386" s="174" t="s">
        <v>354</v>
      </c>
      <c r="B386" s="175" t="s">
        <v>204</v>
      </c>
      <c r="C386" s="35" t="s">
        <v>84</v>
      </c>
      <c r="D386" s="110">
        <f>D387+D388+D389+D390+D391+D392+D393+D394+D395+D396</f>
        <v>0.367</v>
      </c>
      <c r="E386" s="110">
        <f>E387+E388+E389+E390+E391+E392+E393+E394+E395+E396</f>
        <v>0.367</v>
      </c>
      <c r="F386" s="35"/>
      <c r="G386" s="28"/>
      <c r="H386" s="28"/>
      <c r="I386" s="158"/>
    </row>
    <row r="387" spans="3:5" ht="12.75">
      <c r="C387" s="161">
        <v>2011</v>
      </c>
      <c r="D387" s="176">
        <v>0.033</v>
      </c>
      <c r="E387" s="176">
        <v>0.033</v>
      </c>
    </row>
    <row r="388" spans="3:5" ht="12.75">
      <c r="C388" s="161">
        <v>2012</v>
      </c>
      <c r="D388" s="176">
        <v>0.033</v>
      </c>
      <c r="E388" s="176">
        <v>0.033</v>
      </c>
    </row>
    <row r="389" spans="3:5" ht="12.75">
      <c r="C389" s="161">
        <v>2013</v>
      </c>
      <c r="D389" s="176">
        <v>0.035</v>
      </c>
      <c r="E389" s="176">
        <v>0.035</v>
      </c>
    </row>
    <row r="390" spans="3:5" ht="12.75">
      <c r="C390" s="161">
        <v>2014</v>
      </c>
      <c r="D390" s="176">
        <v>0.035</v>
      </c>
      <c r="E390" s="176">
        <v>0.035</v>
      </c>
    </row>
    <row r="391" spans="3:5" ht="12.75">
      <c r="C391" s="161">
        <v>2015</v>
      </c>
      <c r="D391" s="176">
        <v>0.037</v>
      </c>
      <c r="E391" s="176">
        <v>0.037</v>
      </c>
    </row>
    <row r="392" spans="3:5" ht="12.75">
      <c r="C392" s="161">
        <v>2016</v>
      </c>
      <c r="D392" s="176">
        <v>0.037</v>
      </c>
      <c r="E392" s="176">
        <v>0.037</v>
      </c>
    </row>
    <row r="393" spans="3:5" ht="12.75">
      <c r="C393" s="161">
        <v>2017</v>
      </c>
      <c r="D393" s="176">
        <v>0.037</v>
      </c>
      <c r="E393" s="176">
        <v>0.037</v>
      </c>
    </row>
    <row r="394" spans="3:5" ht="12.75">
      <c r="C394" s="161">
        <v>2018</v>
      </c>
      <c r="D394" s="176">
        <v>0.04</v>
      </c>
      <c r="E394" s="176">
        <v>0.04</v>
      </c>
    </row>
    <row r="395" spans="3:5" ht="12.75">
      <c r="C395" s="161">
        <v>2019</v>
      </c>
      <c r="D395" s="176">
        <v>0.04</v>
      </c>
      <c r="E395" s="176">
        <v>0.04</v>
      </c>
    </row>
    <row r="396" spans="1:9" ht="12.75">
      <c r="A396" s="177"/>
      <c r="B396" s="165"/>
      <c r="C396" s="166">
        <v>2020</v>
      </c>
      <c r="D396" s="177">
        <v>0.04</v>
      </c>
      <c r="E396" s="177">
        <v>0.04</v>
      </c>
      <c r="F396" s="166"/>
      <c r="G396" s="167"/>
      <c r="H396" s="167"/>
      <c r="I396" s="168"/>
    </row>
    <row r="397" spans="1:9" ht="25.5">
      <c r="A397" s="174" t="s">
        <v>426</v>
      </c>
      <c r="B397" s="175" t="s">
        <v>425</v>
      </c>
      <c r="C397" s="35" t="s">
        <v>84</v>
      </c>
      <c r="D397" s="110">
        <f>D398+D399+D400+D401+D402+D403+D404+D405+D406+D407</f>
        <v>1.2600000000000002</v>
      </c>
      <c r="E397" s="110">
        <f>E398+E399+E400+E401+E402+E403+E404+E405+E406+E407</f>
        <v>1.2600000000000002</v>
      </c>
      <c r="F397" s="35"/>
      <c r="G397" s="28"/>
      <c r="H397" s="28"/>
      <c r="I397" s="158"/>
    </row>
    <row r="398" spans="3:5" ht="12.75">
      <c r="C398" s="161">
        <v>2011</v>
      </c>
      <c r="D398" s="176">
        <v>0.12</v>
      </c>
      <c r="E398" s="176">
        <v>0.12</v>
      </c>
    </row>
    <row r="399" spans="3:5" ht="12.75">
      <c r="C399" s="161">
        <v>2012</v>
      </c>
      <c r="D399" s="176">
        <v>0.12</v>
      </c>
      <c r="E399" s="176">
        <v>0.12</v>
      </c>
    </row>
    <row r="400" spans="3:5" ht="12.75">
      <c r="C400" s="161">
        <v>2013</v>
      </c>
      <c r="D400" s="176">
        <v>0.123</v>
      </c>
      <c r="E400" s="176">
        <v>0.123</v>
      </c>
    </row>
    <row r="401" spans="3:5" ht="12.75">
      <c r="C401" s="161">
        <v>2014</v>
      </c>
      <c r="D401" s="176">
        <v>0.123</v>
      </c>
      <c r="E401" s="176">
        <v>0.123</v>
      </c>
    </row>
    <row r="402" spans="3:5" ht="12.75">
      <c r="C402" s="161">
        <v>2015</v>
      </c>
      <c r="D402" s="176">
        <v>0.126</v>
      </c>
      <c r="E402" s="176">
        <v>0.126</v>
      </c>
    </row>
    <row r="403" spans="3:5" ht="12.75">
      <c r="C403" s="161">
        <v>2016</v>
      </c>
      <c r="D403" s="176">
        <v>0.126</v>
      </c>
      <c r="E403" s="176">
        <v>0.126</v>
      </c>
    </row>
    <row r="404" spans="3:5" ht="12.75">
      <c r="C404" s="161">
        <v>2017</v>
      </c>
      <c r="D404" s="176">
        <v>0.129</v>
      </c>
      <c r="E404" s="176">
        <v>0.129</v>
      </c>
    </row>
    <row r="405" spans="3:5" ht="12.75">
      <c r="C405" s="161">
        <v>2018</v>
      </c>
      <c r="D405" s="176">
        <v>0.129</v>
      </c>
      <c r="E405" s="176">
        <v>0.129</v>
      </c>
    </row>
    <row r="406" spans="3:5" ht="12.75">
      <c r="C406" s="161">
        <v>2019</v>
      </c>
      <c r="D406" s="176">
        <v>0.132</v>
      </c>
      <c r="E406" s="176">
        <v>0.132</v>
      </c>
    </row>
    <row r="407" spans="3:5" ht="12.75">
      <c r="C407" s="161">
        <v>2020</v>
      </c>
      <c r="D407" s="176">
        <v>0.132</v>
      </c>
      <c r="E407" s="176">
        <v>0.132</v>
      </c>
    </row>
    <row r="408" spans="1:9" ht="51">
      <c r="A408" s="214" t="s">
        <v>356</v>
      </c>
      <c r="B408" s="215" t="s">
        <v>456</v>
      </c>
      <c r="C408" s="181" t="s">
        <v>84</v>
      </c>
      <c r="D408" s="174">
        <f>D409+D410</f>
        <v>2</v>
      </c>
      <c r="E408" s="174">
        <f>E409+E410</f>
        <v>2</v>
      </c>
      <c r="F408" s="182"/>
      <c r="G408" s="181"/>
      <c r="H408" s="216"/>
      <c r="I408" s="158" t="s">
        <v>422</v>
      </c>
    </row>
    <row r="409" spans="1:8" ht="12.75">
      <c r="A409" s="217"/>
      <c r="B409" s="218"/>
      <c r="C409" s="161">
        <v>2011</v>
      </c>
      <c r="D409" s="176">
        <v>1</v>
      </c>
      <c r="E409" s="176">
        <v>1</v>
      </c>
      <c r="F409" s="162"/>
      <c r="G409" s="161"/>
      <c r="H409" s="219"/>
    </row>
    <row r="410" spans="1:9" ht="12.75">
      <c r="A410" s="217"/>
      <c r="B410" s="218"/>
      <c r="C410" s="161">
        <v>2012</v>
      </c>
      <c r="D410" s="176">
        <v>1</v>
      </c>
      <c r="E410" s="176">
        <v>1</v>
      </c>
      <c r="F410" s="162"/>
      <c r="G410" s="161"/>
      <c r="H410" s="219"/>
      <c r="I410" s="168"/>
    </row>
    <row r="411" spans="1:9" ht="63.75">
      <c r="A411" s="174" t="s">
        <v>357</v>
      </c>
      <c r="B411" s="158" t="s">
        <v>461</v>
      </c>
      <c r="C411" s="181" t="s">
        <v>84</v>
      </c>
      <c r="D411" s="174">
        <f>D412+D413+D414</f>
        <v>2.87</v>
      </c>
      <c r="E411" s="174">
        <f>E412+E413+E414</f>
        <v>2.87</v>
      </c>
      <c r="F411" s="181"/>
      <c r="G411" s="181"/>
      <c r="H411" s="181"/>
      <c r="I411" s="158" t="s">
        <v>423</v>
      </c>
    </row>
    <row r="412" spans="2:8" ht="12.75">
      <c r="B412" s="163"/>
      <c r="C412" s="161">
        <v>2012</v>
      </c>
      <c r="D412" s="176">
        <v>2.43</v>
      </c>
      <c r="E412" s="176">
        <v>2.43</v>
      </c>
      <c r="G412" s="161"/>
      <c r="H412" s="161"/>
    </row>
    <row r="413" spans="2:8" ht="12.75">
      <c r="B413" s="163"/>
      <c r="C413" s="161">
        <v>2014</v>
      </c>
      <c r="D413" s="176">
        <v>0.24</v>
      </c>
      <c r="E413" s="176">
        <v>0.24</v>
      </c>
      <c r="G413" s="161"/>
      <c r="H413" s="161"/>
    </row>
    <row r="414" spans="2:8" ht="12.75">
      <c r="B414" s="163"/>
      <c r="C414" s="161">
        <v>2015</v>
      </c>
      <c r="D414" s="176">
        <v>0.2</v>
      </c>
      <c r="E414" s="176">
        <v>0.2</v>
      </c>
      <c r="G414" s="161"/>
      <c r="H414" s="161"/>
    </row>
    <row r="415" spans="1:9" ht="63.75">
      <c r="A415" s="174" t="s">
        <v>358</v>
      </c>
      <c r="B415" s="158" t="s">
        <v>462</v>
      </c>
      <c r="C415" s="35" t="s">
        <v>84</v>
      </c>
      <c r="D415" s="110">
        <f>D416+D417+D418+D419+D420+D421</f>
        <v>1.9300000000000002</v>
      </c>
      <c r="E415" s="110">
        <f>E416+E417+E418+E419+E420+E421</f>
        <v>1.9300000000000002</v>
      </c>
      <c r="F415" s="35"/>
      <c r="G415" s="35"/>
      <c r="H415" s="35"/>
      <c r="I415" s="158"/>
    </row>
    <row r="416" spans="2:8" ht="12.75">
      <c r="B416" s="163"/>
      <c r="C416" s="161">
        <v>2011</v>
      </c>
      <c r="D416" s="176">
        <v>0.17</v>
      </c>
      <c r="E416" s="176">
        <v>0.17</v>
      </c>
      <c r="G416" s="161"/>
      <c r="H416" s="161"/>
    </row>
    <row r="417" spans="2:8" ht="12.75">
      <c r="B417" s="163"/>
      <c r="C417" s="161">
        <v>2012</v>
      </c>
      <c r="D417" s="176">
        <v>0.04</v>
      </c>
      <c r="E417" s="176">
        <v>0.04</v>
      </c>
      <c r="G417" s="161"/>
      <c r="H417" s="161"/>
    </row>
    <row r="418" spans="2:8" ht="12.75">
      <c r="B418" s="163"/>
      <c r="C418" s="161">
        <v>2013</v>
      </c>
      <c r="D418" s="176">
        <v>0.34</v>
      </c>
      <c r="E418" s="176">
        <v>0.34</v>
      </c>
      <c r="G418" s="161"/>
      <c r="H418" s="161"/>
    </row>
    <row r="419" spans="2:8" ht="12.75">
      <c r="B419" s="163"/>
      <c r="C419" s="161">
        <v>2014</v>
      </c>
      <c r="D419" s="176">
        <v>0.04</v>
      </c>
      <c r="E419" s="176">
        <v>0.04</v>
      </c>
      <c r="G419" s="161"/>
      <c r="H419" s="161"/>
    </row>
    <row r="420" spans="2:8" ht="12.75">
      <c r="B420" s="163"/>
      <c r="C420" s="161">
        <v>2015</v>
      </c>
      <c r="D420" s="176">
        <v>0.04</v>
      </c>
      <c r="E420" s="176">
        <v>0.04</v>
      </c>
      <c r="G420" s="161"/>
      <c r="H420" s="161"/>
    </row>
    <row r="421" spans="1:9" ht="12.75">
      <c r="A421" s="177"/>
      <c r="B421" s="177"/>
      <c r="C421" s="166">
        <v>2018</v>
      </c>
      <c r="D421" s="177">
        <v>1.3</v>
      </c>
      <c r="E421" s="177">
        <v>1.3</v>
      </c>
      <c r="F421" s="166"/>
      <c r="G421" s="166"/>
      <c r="H421" s="166"/>
      <c r="I421" s="168"/>
    </row>
    <row r="422" spans="1:8" ht="25.5">
      <c r="A422" s="174" t="s">
        <v>427</v>
      </c>
      <c r="B422" s="163" t="s">
        <v>457</v>
      </c>
      <c r="C422" s="161" t="s">
        <v>84</v>
      </c>
      <c r="D422" s="176">
        <f>D423+D424</f>
        <v>0.95</v>
      </c>
      <c r="E422" s="176">
        <f>E423+E424</f>
        <v>0.95</v>
      </c>
      <c r="G422" s="161"/>
      <c r="H422" s="161"/>
    </row>
    <row r="423" spans="2:8" ht="12.75">
      <c r="B423" s="163"/>
      <c r="C423" s="161">
        <v>2012</v>
      </c>
      <c r="D423" s="176">
        <v>0.35</v>
      </c>
      <c r="E423" s="176">
        <v>0.35</v>
      </c>
      <c r="G423" s="161"/>
      <c r="H423" s="161"/>
    </row>
    <row r="424" spans="1:9" ht="12.75">
      <c r="A424" s="177"/>
      <c r="B424" s="168"/>
      <c r="C424" s="220">
        <v>2016</v>
      </c>
      <c r="D424" s="177">
        <v>0.6</v>
      </c>
      <c r="E424" s="177">
        <v>0.6</v>
      </c>
      <c r="F424" s="166"/>
      <c r="G424" s="166"/>
      <c r="H424" s="166"/>
      <c r="I424" s="168"/>
    </row>
    <row r="425" spans="4:5" ht="12.75">
      <c r="D425" s="176"/>
      <c r="E425" s="176"/>
    </row>
    <row r="426" spans="1:8" ht="12.75">
      <c r="A426" s="179">
        <v>5</v>
      </c>
      <c r="B426" s="160" t="s">
        <v>144</v>
      </c>
      <c r="C426" s="161" t="s">
        <v>84</v>
      </c>
      <c r="D426" s="176">
        <f>D427+D428+D429+D430+D431+D432+D433+D434+D435+D436</f>
        <v>292.7</v>
      </c>
      <c r="E426" s="176">
        <f>E427+E428+E429+E430+E431+E432+E433+E434+E435+E436</f>
        <v>292.7</v>
      </c>
      <c r="F426" s="176"/>
      <c r="G426" s="161"/>
      <c r="H426" s="161"/>
    </row>
    <row r="427" spans="3:5" ht="12.75">
      <c r="C427" s="161">
        <v>2011</v>
      </c>
      <c r="D427" s="176">
        <f>D438+D440+D473</f>
        <v>7</v>
      </c>
      <c r="E427" s="176">
        <f>E438+E440+E473</f>
        <v>7</v>
      </c>
    </row>
    <row r="428" spans="3:5" ht="12.75">
      <c r="C428" s="161">
        <v>2012</v>
      </c>
      <c r="D428" s="176">
        <f>D437+D442+D474+D441</f>
        <v>27.2</v>
      </c>
      <c r="E428" s="176">
        <f>E437+E442+E474+E441</f>
        <v>27.2</v>
      </c>
    </row>
    <row r="429" spans="3:5" ht="12.75">
      <c r="C429" s="161">
        <v>2013</v>
      </c>
      <c r="D429" s="176">
        <f>D475+D447</f>
        <v>8</v>
      </c>
      <c r="E429" s="176">
        <f>E475+E447</f>
        <v>8</v>
      </c>
    </row>
    <row r="430" spans="3:5" ht="12.75">
      <c r="C430" s="161">
        <v>2014</v>
      </c>
      <c r="D430" s="176">
        <f>D444+D476+D448</f>
        <v>16.5</v>
      </c>
      <c r="E430" s="176">
        <f>E444+E476+E448</f>
        <v>16.5</v>
      </c>
    </row>
    <row r="431" spans="3:5" ht="12.75">
      <c r="C431" s="161">
        <v>2015</v>
      </c>
      <c r="D431" s="176">
        <f>D445+D477+D449+D451+D471+D454</f>
        <v>52.5</v>
      </c>
      <c r="E431" s="176">
        <f>E445+E477+E449+E451+E471+E454</f>
        <v>52.5</v>
      </c>
    </row>
    <row r="432" spans="3:5" ht="12.75">
      <c r="C432" s="161">
        <v>2016</v>
      </c>
      <c r="D432" s="176">
        <f>D478+D457+D455+D452</f>
        <v>41.5</v>
      </c>
      <c r="E432" s="176">
        <f>E478+E457+E455+E452</f>
        <v>41.5</v>
      </c>
    </row>
    <row r="433" spans="3:5" ht="12.75">
      <c r="C433" s="161">
        <v>2017</v>
      </c>
      <c r="D433" s="176">
        <f>D460+D479+D467+D458</f>
        <v>29</v>
      </c>
      <c r="E433" s="176">
        <f>E460+E479+E467+E458</f>
        <v>29</v>
      </c>
    </row>
    <row r="434" spans="3:5" ht="12.75">
      <c r="C434" s="161">
        <v>2018</v>
      </c>
      <c r="D434" s="176">
        <f>D461+D480+D463+D468</f>
        <v>44.5</v>
      </c>
      <c r="E434" s="176">
        <f>E461+E480+E463+E468</f>
        <v>44.5</v>
      </c>
    </row>
    <row r="435" spans="3:5" ht="12.75">
      <c r="C435" s="161">
        <v>2019</v>
      </c>
      <c r="D435" s="176">
        <f>D481+D464+D469</f>
        <v>38</v>
      </c>
      <c r="E435" s="176">
        <f>E481+E464+E469</f>
        <v>38</v>
      </c>
    </row>
    <row r="436" spans="1:9" ht="12.75">
      <c r="A436" s="177"/>
      <c r="B436" s="165"/>
      <c r="C436" s="166">
        <v>2020</v>
      </c>
      <c r="D436" s="177">
        <f>D482+D465</f>
        <v>28.5</v>
      </c>
      <c r="E436" s="177">
        <f>E482+E465</f>
        <v>28.5</v>
      </c>
      <c r="F436" s="166"/>
      <c r="G436" s="167"/>
      <c r="H436" s="167"/>
      <c r="I436" s="168"/>
    </row>
    <row r="437" spans="1:9" ht="77.25" customHeight="1">
      <c r="A437" s="169" t="s">
        <v>375</v>
      </c>
      <c r="B437" s="170" t="s">
        <v>131</v>
      </c>
      <c r="C437" s="171">
        <v>2012</v>
      </c>
      <c r="D437" s="178">
        <v>20</v>
      </c>
      <c r="E437" s="178">
        <v>20</v>
      </c>
      <c r="F437" s="171"/>
      <c r="G437" s="171"/>
      <c r="H437" s="171"/>
      <c r="I437" s="173" t="s">
        <v>132</v>
      </c>
    </row>
    <row r="438" spans="1:9" ht="41.25" customHeight="1">
      <c r="A438" s="180" t="s">
        <v>376</v>
      </c>
      <c r="B438" s="175" t="s">
        <v>133</v>
      </c>
      <c r="C438" s="181">
        <v>2011</v>
      </c>
      <c r="D438" s="174">
        <v>2</v>
      </c>
      <c r="E438" s="174">
        <v>2</v>
      </c>
      <c r="F438" s="181"/>
      <c r="G438" s="181"/>
      <c r="H438" s="181"/>
      <c r="I438" s="158" t="s">
        <v>134</v>
      </c>
    </row>
    <row r="439" spans="1:9" ht="43.5" customHeight="1">
      <c r="A439" s="180" t="s">
        <v>377</v>
      </c>
      <c r="B439" s="158" t="s">
        <v>432</v>
      </c>
      <c r="C439" s="181" t="s">
        <v>84</v>
      </c>
      <c r="D439" s="174">
        <f>D440+D441</f>
        <v>2.5</v>
      </c>
      <c r="E439" s="174">
        <f>E440+E441</f>
        <v>2.5</v>
      </c>
      <c r="F439" s="181"/>
      <c r="G439" s="181"/>
      <c r="H439" s="181"/>
      <c r="I439" s="158" t="s">
        <v>134</v>
      </c>
    </row>
    <row r="440" spans="1:8" ht="15" customHeight="1">
      <c r="A440" s="159"/>
      <c r="B440" s="163"/>
      <c r="C440" s="161">
        <v>2011</v>
      </c>
      <c r="D440" s="176">
        <v>1</v>
      </c>
      <c r="E440" s="176">
        <v>1</v>
      </c>
      <c r="G440" s="161"/>
      <c r="H440" s="161"/>
    </row>
    <row r="441" spans="1:9" ht="17.25" customHeight="1">
      <c r="A441" s="164"/>
      <c r="B441" s="168"/>
      <c r="C441" s="166">
        <v>2012</v>
      </c>
      <c r="D441" s="177">
        <v>1.5</v>
      </c>
      <c r="E441" s="177">
        <v>1.5</v>
      </c>
      <c r="F441" s="166"/>
      <c r="G441" s="166"/>
      <c r="H441" s="166"/>
      <c r="I441" s="168"/>
    </row>
    <row r="442" spans="1:9" ht="35.25" customHeight="1">
      <c r="A442" s="164" t="s">
        <v>378</v>
      </c>
      <c r="B442" s="165" t="s">
        <v>433</v>
      </c>
      <c r="C442" s="166">
        <v>2012</v>
      </c>
      <c r="D442" s="177">
        <v>1.2</v>
      </c>
      <c r="E442" s="177">
        <v>1.2</v>
      </c>
      <c r="F442" s="166"/>
      <c r="G442" s="166"/>
      <c r="H442" s="166"/>
      <c r="I442" s="168" t="s">
        <v>136</v>
      </c>
    </row>
    <row r="443" spans="1:9" ht="38.25">
      <c r="A443" s="180" t="s">
        <v>379</v>
      </c>
      <c r="B443" s="175" t="s">
        <v>434</v>
      </c>
      <c r="C443" s="35" t="s">
        <v>84</v>
      </c>
      <c r="D443" s="110">
        <f>D444+D445</f>
        <v>17</v>
      </c>
      <c r="E443" s="110">
        <f>E444+E445</f>
        <v>17</v>
      </c>
      <c r="F443" s="35"/>
      <c r="G443" s="28"/>
      <c r="H443" s="28"/>
      <c r="I443" s="158" t="s">
        <v>139</v>
      </c>
    </row>
    <row r="444" spans="1:5" ht="12.75">
      <c r="A444" s="159"/>
      <c r="C444" s="161">
        <v>2014</v>
      </c>
      <c r="D444" s="176">
        <v>8</v>
      </c>
      <c r="E444" s="176">
        <v>8</v>
      </c>
    </row>
    <row r="445" spans="1:9" ht="12.75">
      <c r="A445" s="164"/>
      <c r="B445" s="165"/>
      <c r="C445" s="166">
        <v>2015</v>
      </c>
      <c r="D445" s="177">
        <v>9</v>
      </c>
      <c r="E445" s="177">
        <v>9</v>
      </c>
      <c r="F445" s="166"/>
      <c r="G445" s="167"/>
      <c r="H445" s="167"/>
      <c r="I445" s="168"/>
    </row>
    <row r="446" spans="1:5" ht="25.5">
      <c r="A446" s="159" t="s">
        <v>380</v>
      </c>
      <c r="B446" s="160" t="s">
        <v>435</v>
      </c>
      <c r="C446" s="161" t="s">
        <v>84</v>
      </c>
      <c r="D446" s="176">
        <f>D447+D448+D449</f>
        <v>9</v>
      </c>
      <c r="E446" s="176">
        <f>E447+E448+E449</f>
        <v>9</v>
      </c>
    </row>
    <row r="447" spans="1:5" ht="12.75">
      <c r="A447" s="159"/>
      <c r="C447" s="161">
        <v>2013</v>
      </c>
      <c r="D447" s="176">
        <v>3</v>
      </c>
      <c r="E447" s="176">
        <v>3</v>
      </c>
    </row>
    <row r="448" spans="1:5" ht="12.75">
      <c r="A448" s="159"/>
      <c r="C448" s="161">
        <v>2014</v>
      </c>
      <c r="D448" s="176">
        <v>3</v>
      </c>
      <c r="E448" s="176">
        <v>3</v>
      </c>
    </row>
    <row r="449" spans="1:5" ht="12.75">
      <c r="A449" s="159"/>
      <c r="C449" s="161">
        <v>2015</v>
      </c>
      <c r="D449" s="176">
        <v>3</v>
      </c>
      <c r="E449" s="176">
        <v>3</v>
      </c>
    </row>
    <row r="450" spans="1:9" ht="25.5">
      <c r="A450" s="180" t="s">
        <v>443</v>
      </c>
      <c r="B450" s="175" t="s">
        <v>436</v>
      </c>
      <c r="C450" s="181" t="s">
        <v>84</v>
      </c>
      <c r="D450" s="174">
        <f>D451+D452</f>
        <v>30</v>
      </c>
      <c r="E450" s="174">
        <f>E451+E452</f>
        <v>30</v>
      </c>
      <c r="F450" s="181"/>
      <c r="G450" s="182"/>
      <c r="H450" s="182"/>
      <c r="I450" s="158"/>
    </row>
    <row r="451" spans="1:5" ht="12.75">
      <c r="A451" s="159"/>
      <c r="C451" s="161">
        <v>2015</v>
      </c>
      <c r="D451" s="176">
        <v>15</v>
      </c>
      <c r="E451" s="176">
        <v>15</v>
      </c>
    </row>
    <row r="452" spans="1:9" ht="12.75">
      <c r="A452" s="164"/>
      <c r="B452" s="165"/>
      <c r="C452" s="166">
        <v>2016</v>
      </c>
      <c r="D452" s="177">
        <v>15</v>
      </c>
      <c r="E452" s="177">
        <v>15</v>
      </c>
      <c r="F452" s="166"/>
      <c r="G452" s="167"/>
      <c r="H452" s="167"/>
      <c r="I452" s="168"/>
    </row>
    <row r="453" spans="1:5" ht="25.5">
      <c r="A453" s="159" t="s">
        <v>444</v>
      </c>
      <c r="B453" s="160" t="s">
        <v>437</v>
      </c>
      <c r="C453" s="161" t="s">
        <v>84</v>
      </c>
      <c r="D453" s="176">
        <f>D454+D455</f>
        <v>30</v>
      </c>
      <c r="E453" s="176">
        <f>E454+E455</f>
        <v>30</v>
      </c>
    </row>
    <row r="454" spans="1:5" ht="12.75">
      <c r="A454" s="159"/>
      <c r="C454" s="161">
        <v>2015</v>
      </c>
      <c r="D454" s="176">
        <v>15</v>
      </c>
      <c r="E454" s="176">
        <v>15</v>
      </c>
    </row>
    <row r="455" spans="1:5" ht="12.75">
      <c r="A455" s="159"/>
      <c r="C455" s="161">
        <v>2016</v>
      </c>
      <c r="D455" s="176">
        <v>15</v>
      </c>
      <c r="E455" s="176">
        <v>15</v>
      </c>
    </row>
    <row r="456" spans="1:9" ht="25.5">
      <c r="A456" s="180" t="s">
        <v>445</v>
      </c>
      <c r="B456" s="175" t="s">
        <v>438</v>
      </c>
      <c r="C456" s="181" t="s">
        <v>84</v>
      </c>
      <c r="D456" s="174">
        <f>D457+D458</f>
        <v>10</v>
      </c>
      <c r="E456" s="174">
        <f>E457+E458</f>
        <v>10</v>
      </c>
      <c r="F456" s="181"/>
      <c r="G456" s="182"/>
      <c r="H456" s="182"/>
      <c r="I456" s="158"/>
    </row>
    <row r="457" spans="1:5" ht="12.75">
      <c r="A457" s="159"/>
      <c r="C457" s="161">
        <v>2016</v>
      </c>
      <c r="D457" s="176">
        <v>5</v>
      </c>
      <c r="E457" s="176">
        <v>5</v>
      </c>
    </row>
    <row r="458" spans="1:9" ht="12.75">
      <c r="A458" s="164"/>
      <c r="B458" s="165"/>
      <c r="C458" s="166">
        <v>2017</v>
      </c>
      <c r="D458" s="177">
        <v>5</v>
      </c>
      <c r="E458" s="177">
        <v>5</v>
      </c>
      <c r="F458" s="166"/>
      <c r="G458" s="167"/>
      <c r="H458" s="167"/>
      <c r="I458" s="168"/>
    </row>
    <row r="459" spans="1:9" ht="25.5">
      <c r="A459" s="180" t="s">
        <v>446</v>
      </c>
      <c r="B459" s="175" t="s">
        <v>140</v>
      </c>
      <c r="C459" s="35" t="s">
        <v>84</v>
      </c>
      <c r="D459" s="110">
        <f>D460+D461</f>
        <v>14</v>
      </c>
      <c r="E459" s="110">
        <f>E460+E461</f>
        <v>14</v>
      </c>
      <c r="F459" s="35"/>
      <c r="G459" s="28"/>
      <c r="H459" s="28"/>
      <c r="I459" s="158" t="s">
        <v>141</v>
      </c>
    </row>
    <row r="460" spans="1:5" ht="12.75">
      <c r="A460" s="159"/>
      <c r="C460" s="161">
        <v>2017</v>
      </c>
      <c r="D460" s="176">
        <v>7</v>
      </c>
      <c r="E460" s="176">
        <v>7</v>
      </c>
    </row>
    <row r="461" spans="1:9" ht="12.75">
      <c r="A461" s="164"/>
      <c r="B461" s="165"/>
      <c r="C461" s="166">
        <v>2018</v>
      </c>
      <c r="D461" s="177">
        <v>7</v>
      </c>
      <c r="E461" s="177">
        <v>7</v>
      </c>
      <c r="F461" s="166"/>
      <c r="G461" s="167"/>
      <c r="H461" s="167"/>
      <c r="I461" s="168"/>
    </row>
    <row r="462" spans="1:5" ht="25.5">
      <c r="A462" s="159" t="s">
        <v>447</v>
      </c>
      <c r="B462" s="160" t="s">
        <v>439</v>
      </c>
      <c r="C462" s="161" t="s">
        <v>84</v>
      </c>
      <c r="D462" s="176">
        <f>D463+D464+D465</f>
        <v>60</v>
      </c>
      <c r="E462" s="176">
        <f>E463+E464+E465</f>
        <v>60</v>
      </c>
    </row>
    <row r="463" spans="1:5" ht="12.75">
      <c r="A463" s="159"/>
      <c r="C463" s="161">
        <v>2018</v>
      </c>
      <c r="D463" s="176">
        <v>20</v>
      </c>
      <c r="E463" s="176">
        <v>20</v>
      </c>
    </row>
    <row r="464" spans="1:5" ht="12.75">
      <c r="A464" s="159"/>
      <c r="C464" s="161">
        <v>2019</v>
      </c>
      <c r="D464" s="176">
        <v>20</v>
      </c>
      <c r="E464" s="176">
        <v>20</v>
      </c>
    </row>
    <row r="465" spans="1:5" ht="12.75">
      <c r="A465" s="159"/>
      <c r="C465" s="161">
        <v>2020</v>
      </c>
      <c r="D465" s="176">
        <v>20</v>
      </c>
      <c r="E465" s="176">
        <v>20</v>
      </c>
    </row>
    <row r="466" spans="1:9" ht="25.5">
      <c r="A466" s="180" t="s">
        <v>448</v>
      </c>
      <c r="B466" s="175" t="s">
        <v>440</v>
      </c>
      <c r="C466" s="181" t="s">
        <v>84</v>
      </c>
      <c r="D466" s="174">
        <f>D467+D468+D469</f>
        <v>30</v>
      </c>
      <c r="E466" s="174">
        <f>E467+E468+E469</f>
        <v>30</v>
      </c>
      <c r="F466" s="181"/>
      <c r="G466" s="182"/>
      <c r="H466" s="182"/>
      <c r="I466" s="158"/>
    </row>
    <row r="467" spans="1:5" ht="12.75">
      <c r="A467" s="159"/>
      <c r="C467" s="161">
        <v>2017</v>
      </c>
      <c r="D467" s="176">
        <v>10</v>
      </c>
      <c r="E467" s="176">
        <v>10</v>
      </c>
    </row>
    <row r="468" spans="1:5" ht="12.75">
      <c r="A468" s="159"/>
      <c r="C468" s="161">
        <v>2018</v>
      </c>
      <c r="D468" s="176">
        <v>10</v>
      </c>
      <c r="E468" s="176">
        <v>10</v>
      </c>
    </row>
    <row r="469" spans="1:9" ht="12.75">
      <c r="A469" s="164"/>
      <c r="B469" s="165"/>
      <c r="C469" s="166">
        <v>2019</v>
      </c>
      <c r="D469" s="177">
        <v>10</v>
      </c>
      <c r="E469" s="177">
        <v>10</v>
      </c>
      <c r="F469" s="166"/>
      <c r="G469" s="167"/>
      <c r="H469" s="167"/>
      <c r="I469" s="168"/>
    </row>
    <row r="470" spans="1:5" ht="25.5">
      <c r="A470" s="159" t="s">
        <v>449</v>
      </c>
      <c r="B470" s="160" t="s">
        <v>441</v>
      </c>
      <c r="C470" s="161" t="s">
        <v>84</v>
      </c>
      <c r="D470" s="176">
        <v>4.5</v>
      </c>
      <c r="E470" s="176">
        <v>4.5</v>
      </c>
    </row>
    <row r="471" spans="1:5" ht="12.75">
      <c r="A471" s="159"/>
      <c r="C471" s="161">
        <v>2015</v>
      </c>
      <c r="D471" s="176">
        <v>4.5</v>
      </c>
      <c r="E471" s="176">
        <v>4.5</v>
      </c>
    </row>
    <row r="472" spans="1:9" ht="110.25" customHeight="1">
      <c r="A472" s="180" t="s">
        <v>450</v>
      </c>
      <c r="B472" s="175" t="s">
        <v>142</v>
      </c>
      <c r="C472" s="35" t="s">
        <v>84</v>
      </c>
      <c r="D472" s="110">
        <f>D473+D474+D475+D476+D477+D478+D479+D480+D481+D482</f>
        <v>62.5</v>
      </c>
      <c r="E472" s="110">
        <f>E473+E474+E475+E476+E477+E478+E479+E480+E481+E482</f>
        <v>62.5</v>
      </c>
      <c r="F472" s="35"/>
      <c r="G472" s="28"/>
      <c r="H472" s="28"/>
      <c r="I472" s="158" t="s">
        <v>143</v>
      </c>
    </row>
    <row r="473" spans="3:5" ht="12.75">
      <c r="C473" s="161">
        <v>2011</v>
      </c>
      <c r="D473" s="176">
        <v>4</v>
      </c>
      <c r="E473" s="176">
        <v>4</v>
      </c>
    </row>
    <row r="474" spans="3:5" ht="12.75">
      <c r="C474" s="161">
        <v>2012</v>
      </c>
      <c r="D474" s="176">
        <v>4.5</v>
      </c>
      <c r="E474" s="176">
        <v>4.5</v>
      </c>
    </row>
    <row r="475" spans="3:5" ht="12.75">
      <c r="C475" s="161">
        <v>2013</v>
      </c>
      <c r="D475" s="176">
        <v>5</v>
      </c>
      <c r="E475" s="176">
        <v>5</v>
      </c>
    </row>
    <row r="476" spans="3:5" ht="12.75">
      <c r="C476" s="161">
        <v>2014</v>
      </c>
      <c r="D476" s="176">
        <v>5.5</v>
      </c>
      <c r="E476" s="176">
        <v>5.5</v>
      </c>
    </row>
    <row r="477" spans="3:5" ht="12.75">
      <c r="C477" s="161">
        <v>2015</v>
      </c>
      <c r="D477" s="176">
        <v>6</v>
      </c>
      <c r="E477" s="176">
        <v>6</v>
      </c>
    </row>
    <row r="478" spans="3:5" ht="12.75">
      <c r="C478" s="161">
        <v>2016</v>
      </c>
      <c r="D478" s="176">
        <v>6.5</v>
      </c>
      <c r="E478" s="176">
        <v>6.5</v>
      </c>
    </row>
    <row r="479" spans="3:5" ht="12.75">
      <c r="C479" s="161">
        <v>2017</v>
      </c>
      <c r="D479" s="176">
        <v>7</v>
      </c>
      <c r="E479" s="176">
        <v>7</v>
      </c>
    </row>
    <row r="480" spans="3:5" ht="12.75">
      <c r="C480" s="161">
        <v>2018</v>
      </c>
      <c r="D480" s="176">
        <v>7.5</v>
      </c>
      <c r="E480" s="176">
        <v>7.5</v>
      </c>
    </row>
    <row r="481" spans="3:5" ht="12.75">
      <c r="C481" s="161">
        <v>2019</v>
      </c>
      <c r="D481" s="176">
        <v>8</v>
      </c>
      <c r="E481" s="176">
        <v>8</v>
      </c>
    </row>
    <row r="482" spans="1:9" ht="12.75">
      <c r="A482" s="177"/>
      <c r="B482" s="165"/>
      <c r="C482" s="166">
        <v>2020</v>
      </c>
      <c r="D482" s="177">
        <v>8.5</v>
      </c>
      <c r="E482" s="177">
        <v>8.5</v>
      </c>
      <c r="F482" s="166"/>
      <c r="G482" s="167"/>
      <c r="H482" s="167"/>
      <c r="I482" s="168"/>
    </row>
    <row r="483" spans="1:8" ht="12.75">
      <c r="A483" s="183"/>
      <c r="B483" s="184"/>
      <c r="C483" s="185"/>
      <c r="D483" s="183"/>
      <c r="E483" s="183"/>
      <c r="F483" s="185"/>
      <c r="G483" s="186"/>
      <c r="H483" s="186"/>
    </row>
    <row r="484" spans="1:8" ht="12.75">
      <c r="A484" s="179">
        <v>6</v>
      </c>
      <c r="B484" s="160" t="s">
        <v>145</v>
      </c>
      <c r="C484" s="161" t="s">
        <v>84</v>
      </c>
      <c r="D484" s="176">
        <f>D485+D486+D487+D488+D489+D490+D491+D492+D493+D494</f>
        <v>210</v>
      </c>
      <c r="E484" s="176">
        <f>E485+E486+E487+E488+E489+E490+E491+E492+E493+E494</f>
        <v>210</v>
      </c>
      <c r="G484" s="161"/>
      <c r="H484" s="161"/>
    </row>
    <row r="485" spans="3:5" ht="12.75">
      <c r="C485" s="161">
        <v>2011</v>
      </c>
      <c r="D485" s="176">
        <f>D495</f>
        <v>20</v>
      </c>
      <c r="E485" s="176">
        <f>E495</f>
        <v>20</v>
      </c>
    </row>
    <row r="486" spans="3:5" ht="12.75">
      <c r="C486" s="161">
        <v>2012</v>
      </c>
      <c r="D486" s="176">
        <f>D496+D498</f>
        <v>24</v>
      </c>
      <c r="E486" s="176">
        <f>E496+E498</f>
        <v>24</v>
      </c>
    </row>
    <row r="487" spans="3:9" ht="12.75">
      <c r="C487" s="161">
        <v>2013</v>
      </c>
      <c r="D487" s="176">
        <f>D499</f>
        <v>24</v>
      </c>
      <c r="E487" s="176">
        <f>E499</f>
        <v>24</v>
      </c>
      <c r="H487" s="187"/>
      <c r="I487" s="188"/>
    </row>
    <row r="488" spans="1:9" ht="12.75">
      <c r="A488" s="189"/>
      <c r="B488" s="190"/>
      <c r="C488" s="191">
        <v>2014</v>
      </c>
      <c r="D488" s="189">
        <f>D500+D502</f>
        <v>22</v>
      </c>
      <c r="E488" s="189">
        <f>E500+E502</f>
        <v>22</v>
      </c>
      <c r="F488" s="191"/>
      <c r="G488" s="192"/>
      <c r="H488" s="192"/>
      <c r="I488" s="188"/>
    </row>
    <row r="489" spans="1:9" ht="12.75">
      <c r="A489" s="189"/>
      <c r="B489" s="190"/>
      <c r="C489" s="191">
        <v>2015</v>
      </c>
      <c r="D489" s="189">
        <f>D503</f>
        <v>20</v>
      </c>
      <c r="E489" s="189">
        <f>E503</f>
        <v>20</v>
      </c>
      <c r="F489" s="191"/>
      <c r="G489" s="192"/>
      <c r="H489" s="192"/>
      <c r="I489" s="188"/>
    </row>
    <row r="490" spans="1:9" ht="12.75">
      <c r="A490" s="189"/>
      <c r="B490" s="190"/>
      <c r="C490" s="191">
        <v>2016</v>
      </c>
      <c r="D490" s="189">
        <f>D504+D506</f>
        <v>24</v>
      </c>
      <c r="E490" s="189">
        <f>E504+E506</f>
        <v>24</v>
      </c>
      <c r="F490" s="191"/>
      <c r="G490" s="192"/>
      <c r="H490" s="192"/>
      <c r="I490" s="188"/>
    </row>
    <row r="491" spans="1:9" ht="12.75">
      <c r="A491" s="189"/>
      <c r="B491" s="190"/>
      <c r="C491" s="191">
        <v>2017</v>
      </c>
      <c r="D491" s="189">
        <f>D507</f>
        <v>20</v>
      </c>
      <c r="E491" s="189">
        <f>E507</f>
        <v>20</v>
      </c>
      <c r="F491" s="191"/>
      <c r="G491" s="192"/>
      <c r="H491" s="192"/>
      <c r="I491" s="188"/>
    </row>
    <row r="492" spans="1:9" ht="12.75">
      <c r="A492" s="189"/>
      <c r="B492" s="190"/>
      <c r="C492" s="191">
        <v>2018</v>
      </c>
      <c r="D492" s="189">
        <f>D508</f>
        <v>24</v>
      </c>
      <c r="E492" s="189">
        <f>E508</f>
        <v>24</v>
      </c>
      <c r="F492" s="191"/>
      <c r="G492" s="192"/>
      <c r="H492" s="192"/>
      <c r="I492" s="188"/>
    </row>
    <row r="493" spans="1:9" ht="12.75">
      <c r="A493" s="189"/>
      <c r="B493" s="190"/>
      <c r="C493" s="191">
        <v>2019</v>
      </c>
      <c r="D493" s="189">
        <f>D510</f>
        <v>20</v>
      </c>
      <c r="E493" s="189">
        <f>E510</f>
        <v>20</v>
      </c>
      <c r="F493" s="191"/>
      <c r="G493" s="192"/>
      <c r="H493" s="192"/>
      <c r="I493" s="188"/>
    </row>
    <row r="494" spans="1:9" ht="12.75">
      <c r="A494" s="193"/>
      <c r="B494" s="194"/>
      <c r="C494" s="195">
        <v>2020</v>
      </c>
      <c r="D494" s="193">
        <f>D511</f>
        <v>12</v>
      </c>
      <c r="E494" s="193">
        <f>E511</f>
        <v>12</v>
      </c>
      <c r="F494" s="195"/>
      <c r="G494" s="196"/>
      <c r="H494" s="196"/>
      <c r="I494" s="197"/>
    </row>
    <row r="495" spans="1:9" ht="25.5">
      <c r="A495" s="198" t="s">
        <v>381</v>
      </c>
      <c r="B495" s="199" t="s">
        <v>262</v>
      </c>
      <c r="C495" s="200">
        <v>2011</v>
      </c>
      <c r="D495" s="221">
        <v>20</v>
      </c>
      <c r="E495" s="221">
        <v>20</v>
      </c>
      <c r="F495" s="200"/>
      <c r="G495" s="200"/>
      <c r="H495" s="200"/>
      <c r="I495" s="201" t="s">
        <v>146</v>
      </c>
    </row>
    <row r="496" spans="1:9" ht="25.5">
      <c r="A496" s="198" t="s">
        <v>382</v>
      </c>
      <c r="B496" s="199" t="s">
        <v>148</v>
      </c>
      <c r="C496" s="200">
        <v>2012</v>
      </c>
      <c r="D496" s="221">
        <v>16</v>
      </c>
      <c r="E496" s="221">
        <v>16</v>
      </c>
      <c r="F496" s="200"/>
      <c r="G496" s="200"/>
      <c r="H496" s="200"/>
      <c r="I496" s="201" t="s">
        <v>149</v>
      </c>
    </row>
    <row r="497" spans="1:9" ht="25.5">
      <c r="A497" s="202" t="s">
        <v>383</v>
      </c>
      <c r="B497" s="203" t="s">
        <v>147</v>
      </c>
      <c r="C497" s="35" t="s">
        <v>84</v>
      </c>
      <c r="D497" s="110">
        <f>D498+D499+D500</f>
        <v>48</v>
      </c>
      <c r="E497" s="110">
        <f>E498+E499+E500</f>
        <v>48</v>
      </c>
      <c r="F497" s="35"/>
      <c r="G497" s="28"/>
      <c r="H497" s="28"/>
      <c r="I497" s="158"/>
    </row>
    <row r="498" spans="1:9" ht="12.75">
      <c r="A498" s="159"/>
      <c r="C498" s="161">
        <v>2012</v>
      </c>
      <c r="D498" s="176">
        <v>8</v>
      </c>
      <c r="E498" s="176">
        <v>8</v>
      </c>
      <c r="I498" s="163" t="s">
        <v>150</v>
      </c>
    </row>
    <row r="499" spans="1:9" ht="12.75">
      <c r="A499" s="159"/>
      <c r="C499" s="161">
        <v>2013</v>
      </c>
      <c r="D499" s="176">
        <v>24</v>
      </c>
      <c r="E499" s="176">
        <v>24</v>
      </c>
      <c r="I499" s="163" t="s">
        <v>151</v>
      </c>
    </row>
    <row r="500" spans="1:9" ht="12.75">
      <c r="A500" s="164"/>
      <c r="B500" s="165"/>
      <c r="C500" s="166">
        <v>2014</v>
      </c>
      <c r="D500" s="177">
        <v>16</v>
      </c>
      <c r="E500" s="177">
        <v>16</v>
      </c>
      <c r="F500" s="166"/>
      <c r="G500" s="167"/>
      <c r="H500" s="167"/>
      <c r="I500" s="168"/>
    </row>
    <row r="501" spans="1:9" ht="12.75">
      <c r="A501" s="180" t="s">
        <v>384</v>
      </c>
      <c r="B501" s="175" t="s">
        <v>152</v>
      </c>
      <c r="C501" s="35" t="s">
        <v>84</v>
      </c>
      <c r="D501" s="110">
        <f>D502+D503</f>
        <v>26</v>
      </c>
      <c r="E501" s="110">
        <f>E502+E503</f>
        <v>26</v>
      </c>
      <c r="F501" s="35"/>
      <c r="G501" s="28"/>
      <c r="H501" s="28"/>
      <c r="I501" s="158"/>
    </row>
    <row r="502" spans="1:5" ht="12.75">
      <c r="A502" s="159"/>
      <c r="C502" s="161">
        <v>2014</v>
      </c>
      <c r="D502" s="176">
        <v>6</v>
      </c>
      <c r="E502" s="176">
        <v>6</v>
      </c>
    </row>
    <row r="503" spans="1:9" ht="12.75">
      <c r="A503" s="164"/>
      <c r="B503" s="165"/>
      <c r="C503" s="166">
        <v>2015</v>
      </c>
      <c r="D503" s="177">
        <v>20</v>
      </c>
      <c r="E503" s="177">
        <v>20</v>
      </c>
      <c r="F503" s="166"/>
      <c r="G503" s="167"/>
      <c r="H503" s="167"/>
      <c r="I503" s="168" t="s">
        <v>146</v>
      </c>
    </row>
    <row r="504" spans="1:9" ht="12.75">
      <c r="A504" s="169" t="s">
        <v>385</v>
      </c>
      <c r="B504" s="170" t="s">
        <v>153</v>
      </c>
      <c r="C504" s="171">
        <v>2016</v>
      </c>
      <c r="D504" s="178">
        <v>14</v>
      </c>
      <c r="E504" s="178">
        <v>14</v>
      </c>
      <c r="F504" s="171"/>
      <c r="G504" s="35"/>
      <c r="H504" s="172"/>
      <c r="I504" s="173"/>
    </row>
    <row r="505" spans="1:9" ht="53.25" customHeight="1">
      <c r="A505" s="180" t="s">
        <v>386</v>
      </c>
      <c r="B505" s="175" t="s">
        <v>263</v>
      </c>
      <c r="C505" s="35" t="s">
        <v>84</v>
      </c>
      <c r="D505" s="110">
        <f>D506+D507</f>
        <v>30</v>
      </c>
      <c r="E505" s="110">
        <f>E506+E507</f>
        <v>30</v>
      </c>
      <c r="F505" s="35"/>
      <c r="G505" s="28"/>
      <c r="H505" s="28"/>
      <c r="I505" s="158"/>
    </row>
    <row r="506" spans="1:5" ht="12.75">
      <c r="A506" s="159"/>
      <c r="C506" s="161">
        <v>2016</v>
      </c>
      <c r="D506" s="176">
        <v>10</v>
      </c>
      <c r="E506" s="176">
        <v>10</v>
      </c>
    </row>
    <row r="507" spans="1:9" ht="12.75">
      <c r="A507" s="159"/>
      <c r="C507" s="161">
        <v>2017</v>
      </c>
      <c r="D507" s="176">
        <v>20</v>
      </c>
      <c r="E507" s="176">
        <v>20</v>
      </c>
      <c r="I507" s="163" t="s">
        <v>146</v>
      </c>
    </row>
    <row r="508" spans="1:9" ht="12.75">
      <c r="A508" s="169" t="s">
        <v>387</v>
      </c>
      <c r="B508" s="170" t="s">
        <v>154</v>
      </c>
      <c r="C508" s="171">
        <v>2018</v>
      </c>
      <c r="D508" s="178">
        <v>24</v>
      </c>
      <c r="E508" s="178">
        <v>24</v>
      </c>
      <c r="F508" s="171"/>
      <c r="G508" s="172"/>
      <c r="H508" s="172"/>
      <c r="I508" s="173" t="s">
        <v>151</v>
      </c>
    </row>
    <row r="509" spans="1:9" ht="12.75">
      <c r="A509" s="180" t="s">
        <v>388</v>
      </c>
      <c r="B509" s="175" t="s">
        <v>155</v>
      </c>
      <c r="C509" s="35" t="s">
        <v>84</v>
      </c>
      <c r="D509" s="110">
        <f>D510+D511</f>
        <v>32</v>
      </c>
      <c r="E509" s="110">
        <f>E510+E511</f>
        <v>32</v>
      </c>
      <c r="F509" s="35"/>
      <c r="G509" s="28"/>
      <c r="H509" s="28"/>
      <c r="I509" s="158"/>
    </row>
    <row r="510" spans="3:9" ht="12.75">
      <c r="C510" s="161">
        <v>2019</v>
      </c>
      <c r="D510" s="176">
        <v>20</v>
      </c>
      <c r="E510" s="176">
        <v>20</v>
      </c>
      <c r="I510" s="163" t="s">
        <v>156</v>
      </c>
    </row>
    <row r="511" spans="1:9" ht="12.75">
      <c r="A511" s="177"/>
      <c r="B511" s="165"/>
      <c r="C511" s="166">
        <v>2020</v>
      </c>
      <c r="D511" s="177">
        <v>12</v>
      </c>
      <c r="E511" s="177">
        <v>12</v>
      </c>
      <c r="F511" s="166"/>
      <c r="G511" s="167"/>
      <c r="H511" s="167"/>
      <c r="I511" s="168" t="s">
        <v>157</v>
      </c>
    </row>
    <row r="512" spans="4:5" ht="12.75">
      <c r="D512" s="176"/>
      <c r="E512" s="176"/>
    </row>
    <row r="513" spans="1:8" ht="12.75">
      <c r="A513" s="179">
        <v>7</v>
      </c>
      <c r="B513" s="160" t="s">
        <v>158</v>
      </c>
      <c r="C513" s="161" t="s">
        <v>84</v>
      </c>
      <c r="D513" s="176">
        <f>D514+D515+D516+D517+D518+D519+D520+D521+D522+D523</f>
        <v>1395</v>
      </c>
      <c r="E513" s="176">
        <f>E514+E515+E516+E517+E518+E519+E520+E521+E522+E523</f>
        <v>617.0000000000002</v>
      </c>
      <c r="F513" s="176">
        <f>F514+F515+F516+F517+F518+F519+F520+F521+F522+F523</f>
        <v>15</v>
      </c>
      <c r="G513" s="176">
        <f>G514+G515+G516+G517+G518+G519+G520+G521+G522+G523</f>
        <v>325</v>
      </c>
      <c r="H513" s="176">
        <f>H514+H515+H516+H517+H518+H519+H520+H521+H522+H523</f>
        <v>438.00000000000006</v>
      </c>
    </row>
    <row r="514" spans="3:8" ht="12.75">
      <c r="C514" s="161">
        <v>2011</v>
      </c>
      <c r="D514" s="176">
        <f>D536+D548+D559+D571+D582+D593</f>
        <v>53</v>
      </c>
      <c r="E514" s="176">
        <f>E536+E548+E559+E571+E582+E593</f>
        <v>11.2</v>
      </c>
      <c r="F514" s="176">
        <f>F536+F548+F559+F571+F582+F593</f>
        <v>0</v>
      </c>
      <c r="G514" s="176">
        <f>G536+G548+G559+G571+G582+G593</f>
        <v>10</v>
      </c>
      <c r="H514" s="176">
        <f>H536+H548+H559+H571+H582+H593</f>
        <v>31.8</v>
      </c>
    </row>
    <row r="515" spans="3:8" ht="12.75">
      <c r="C515" s="161">
        <v>2012</v>
      </c>
      <c r="D515" s="176">
        <f>D534+D537+D549+D560+D572+D583+D594</f>
        <v>68</v>
      </c>
      <c r="E515" s="176">
        <f>E534+E537+E549+E560+E572+E583+E594</f>
        <v>11.2</v>
      </c>
      <c r="F515" s="176">
        <f>F534+F537+F549+F560+F572+F583+F594</f>
        <v>0</v>
      </c>
      <c r="G515" s="176">
        <f>G534+G537+G549+G560+G572+G583+G594</f>
        <v>10</v>
      </c>
      <c r="H515" s="176">
        <f>H534+H537+H549+H560+H572+H583+H594</f>
        <v>46.8</v>
      </c>
    </row>
    <row r="516" spans="3:8" ht="12.75">
      <c r="C516" s="161">
        <v>2013</v>
      </c>
      <c r="D516" s="176">
        <f>D525+D538+D550+D561+D573+D584+D595</f>
        <v>103</v>
      </c>
      <c r="E516" s="176">
        <f>E525+E538+E550+E561+E573+E584+E595</f>
        <v>61.2</v>
      </c>
      <c r="F516" s="176">
        <f>F525+F538+F550+F561+F573+F584+F595</f>
        <v>0</v>
      </c>
      <c r="G516" s="176">
        <f>G525+G538+G550+G561+G573+G584+G595</f>
        <v>10</v>
      </c>
      <c r="H516" s="176">
        <f>H525+H538+H550+H561+H573+H584+H595</f>
        <v>31.8</v>
      </c>
    </row>
    <row r="517" spans="3:8" ht="12.75">
      <c r="C517" s="161">
        <v>2014</v>
      </c>
      <c r="D517" s="176">
        <f>D539+D551+D562+D574+D585+D596</f>
        <v>53</v>
      </c>
      <c r="E517" s="176">
        <f>E539+E551+E562+E574+E585+E596</f>
        <v>11.2</v>
      </c>
      <c r="F517" s="176">
        <f>F539+F551+F562+F574+F585+F596</f>
        <v>0</v>
      </c>
      <c r="G517" s="176">
        <f>G539+G551+G562+G574+G585+G596</f>
        <v>10</v>
      </c>
      <c r="H517" s="176">
        <f>H539+H551+H562+H574+H585+H596</f>
        <v>31.8</v>
      </c>
    </row>
    <row r="518" spans="3:8" ht="12.75">
      <c r="C518" s="161">
        <v>2015</v>
      </c>
      <c r="D518" s="176">
        <f>D528+D540+D552+D563+D575+D586+D597+D603+D546+D569</f>
        <v>753</v>
      </c>
      <c r="E518" s="176">
        <f>E528+E540+E552+E563+E575+E586+E597+E603+E546+E569</f>
        <v>466.2</v>
      </c>
      <c r="F518" s="176">
        <f>F528+F540+F552+F563+F575+F586+F597+F603+F546+F569</f>
        <v>15</v>
      </c>
      <c r="G518" s="176">
        <f>G528+G540+G552+G563+G575+G586+G597+G603+G546+G569</f>
        <v>235</v>
      </c>
      <c r="H518" s="176">
        <f>H528+H540+H552+H563+H575+H586+H597+H603+H546+H569</f>
        <v>36.8</v>
      </c>
    </row>
    <row r="519" spans="3:8" ht="12.75">
      <c r="C519" s="161">
        <v>2016</v>
      </c>
      <c r="D519" s="176">
        <f aca="true" t="shared" si="1" ref="D519:H520">D529+D541+D553+D564+D576+D587+D598</f>
        <v>58</v>
      </c>
      <c r="E519" s="176">
        <f t="shared" si="1"/>
        <v>11.2</v>
      </c>
      <c r="F519" s="176">
        <f t="shared" si="1"/>
        <v>0</v>
      </c>
      <c r="G519" s="176">
        <f t="shared" si="1"/>
        <v>10</v>
      </c>
      <c r="H519" s="176">
        <f t="shared" si="1"/>
        <v>36.8</v>
      </c>
    </row>
    <row r="520" spans="3:8" ht="12.75">
      <c r="C520" s="161">
        <v>2017</v>
      </c>
      <c r="D520" s="176">
        <f t="shared" si="1"/>
        <v>58</v>
      </c>
      <c r="E520" s="176">
        <f t="shared" si="1"/>
        <v>11.2</v>
      </c>
      <c r="F520" s="176">
        <f t="shared" si="1"/>
        <v>0</v>
      </c>
      <c r="G520" s="176">
        <f t="shared" si="1"/>
        <v>10</v>
      </c>
      <c r="H520" s="176">
        <f t="shared" si="1"/>
        <v>36.8</v>
      </c>
    </row>
    <row r="521" spans="3:8" ht="12.75">
      <c r="C521" s="161">
        <v>2018</v>
      </c>
      <c r="D521" s="176">
        <f>D526+D531+D543+D555+D566+D578+D589+D600</f>
        <v>133</v>
      </c>
      <c r="E521" s="176">
        <f>E526+E531+E543+E555+E566+E578+E589+E600</f>
        <v>11.2</v>
      </c>
      <c r="F521" s="176">
        <f>F526+F531+F543+F555+F566+F578+F589+F600</f>
        <v>0</v>
      </c>
      <c r="G521" s="176">
        <f>G526+G531+G543+G555+G566+G578+G589+G600</f>
        <v>10</v>
      </c>
      <c r="H521" s="176">
        <f>H526+H531+H543+H555+H566+H578+H589+H600</f>
        <v>111.8</v>
      </c>
    </row>
    <row r="522" spans="3:8" ht="12.75">
      <c r="C522" s="161">
        <v>2019</v>
      </c>
      <c r="D522" s="176">
        <f aca="true" t="shared" si="2" ref="D522:H523">D532+D544+D556+D567+D579+D590+D601</f>
        <v>58</v>
      </c>
      <c r="E522" s="176">
        <f t="shared" si="2"/>
        <v>11.2</v>
      </c>
      <c r="F522" s="176">
        <f t="shared" si="2"/>
        <v>0</v>
      </c>
      <c r="G522" s="176">
        <f t="shared" si="2"/>
        <v>10</v>
      </c>
      <c r="H522" s="176">
        <f t="shared" si="2"/>
        <v>36.8</v>
      </c>
    </row>
    <row r="523" spans="1:9" ht="12.75">
      <c r="A523" s="177"/>
      <c r="B523" s="165"/>
      <c r="C523" s="166">
        <v>2020</v>
      </c>
      <c r="D523" s="177">
        <f t="shared" si="2"/>
        <v>58</v>
      </c>
      <c r="E523" s="177">
        <f t="shared" si="2"/>
        <v>11.2</v>
      </c>
      <c r="F523" s="177">
        <f t="shared" si="2"/>
        <v>0</v>
      </c>
      <c r="G523" s="177">
        <f t="shared" si="2"/>
        <v>10</v>
      </c>
      <c r="H523" s="177">
        <f t="shared" si="2"/>
        <v>36.8</v>
      </c>
      <c r="I523" s="168"/>
    </row>
    <row r="524" spans="1:9" ht="38.25">
      <c r="A524" s="180" t="s">
        <v>389</v>
      </c>
      <c r="B524" s="175" t="s">
        <v>264</v>
      </c>
      <c r="C524" s="35" t="s">
        <v>84</v>
      </c>
      <c r="D524" s="110">
        <f>D525+D526</f>
        <v>125</v>
      </c>
      <c r="E524" s="110">
        <f>E525+E526</f>
        <v>50</v>
      </c>
      <c r="F524" s="110"/>
      <c r="G524" s="121"/>
      <c r="H524" s="121">
        <f>H525+H526</f>
        <v>75</v>
      </c>
      <c r="I524" s="158" t="s">
        <v>159</v>
      </c>
    </row>
    <row r="525" spans="1:8" ht="12.75">
      <c r="A525" s="159"/>
      <c r="C525" s="161">
        <v>2013</v>
      </c>
      <c r="D525" s="176">
        <v>50</v>
      </c>
      <c r="E525" s="176">
        <v>50</v>
      </c>
      <c r="F525" s="176"/>
      <c r="G525" s="208"/>
      <c r="H525" s="208"/>
    </row>
    <row r="526" spans="1:9" ht="12.75">
      <c r="A526" s="164"/>
      <c r="B526" s="165"/>
      <c r="C526" s="166">
        <v>2018</v>
      </c>
      <c r="D526" s="177">
        <v>75</v>
      </c>
      <c r="E526" s="177"/>
      <c r="F526" s="177"/>
      <c r="G526" s="209"/>
      <c r="H526" s="209">
        <v>75</v>
      </c>
      <c r="I526" s="168"/>
    </row>
    <row r="527" spans="1:9" ht="25.5">
      <c r="A527" s="159" t="s">
        <v>390</v>
      </c>
      <c r="B527" s="160" t="s">
        <v>266</v>
      </c>
      <c r="C527" s="36" t="s">
        <v>84</v>
      </c>
      <c r="D527" s="116">
        <f>D528+D529+D530+D531+D532+D533</f>
        <v>30</v>
      </c>
      <c r="E527" s="116"/>
      <c r="F527" s="116"/>
      <c r="G527" s="130"/>
      <c r="H527" s="130">
        <f>H528+H529+H530+H531+H532+H533</f>
        <v>30</v>
      </c>
      <c r="I527" s="158" t="s">
        <v>160</v>
      </c>
    </row>
    <row r="528" spans="1:8" ht="12.75">
      <c r="A528" s="159"/>
      <c r="C528" s="161">
        <v>2015</v>
      </c>
      <c r="D528" s="176">
        <v>5</v>
      </c>
      <c r="E528" s="176"/>
      <c r="F528" s="176"/>
      <c r="G528" s="208"/>
      <c r="H528" s="208">
        <v>5</v>
      </c>
    </row>
    <row r="529" spans="1:8" ht="12.75">
      <c r="A529" s="159"/>
      <c r="C529" s="161">
        <v>2016</v>
      </c>
      <c r="D529" s="176">
        <v>5</v>
      </c>
      <c r="E529" s="176"/>
      <c r="F529" s="176"/>
      <c r="G529" s="208"/>
      <c r="H529" s="208">
        <v>5</v>
      </c>
    </row>
    <row r="530" spans="1:8" ht="12.75">
      <c r="A530" s="159"/>
      <c r="C530" s="161">
        <v>2017</v>
      </c>
      <c r="D530" s="176">
        <v>5</v>
      </c>
      <c r="E530" s="176"/>
      <c r="F530" s="176"/>
      <c r="G530" s="208"/>
      <c r="H530" s="208">
        <v>5</v>
      </c>
    </row>
    <row r="531" spans="1:8" ht="12.75">
      <c r="A531" s="159"/>
      <c r="C531" s="161">
        <v>2018</v>
      </c>
      <c r="D531" s="176">
        <v>5</v>
      </c>
      <c r="E531" s="176"/>
      <c r="F531" s="176"/>
      <c r="G531" s="208"/>
      <c r="H531" s="208">
        <v>5</v>
      </c>
    </row>
    <row r="532" spans="1:8" ht="12.75">
      <c r="A532" s="159"/>
      <c r="C532" s="161">
        <v>2019</v>
      </c>
      <c r="D532" s="176">
        <v>5</v>
      </c>
      <c r="E532" s="176"/>
      <c r="F532" s="176"/>
      <c r="G532" s="208"/>
      <c r="H532" s="208">
        <v>5</v>
      </c>
    </row>
    <row r="533" spans="1:9" ht="12.75">
      <c r="A533" s="159"/>
      <c r="C533" s="166">
        <v>2020</v>
      </c>
      <c r="D533" s="177">
        <v>5</v>
      </c>
      <c r="E533" s="177"/>
      <c r="F533" s="177"/>
      <c r="G533" s="209"/>
      <c r="H533" s="209">
        <v>5</v>
      </c>
      <c r="I533" s="168"/>
    </row>
    <row r="534" spans="1:9" ht="38.25">
      <c r="A534" s="169" t="s">
        <v>391</v>
      </c>
      <c r="B534" s="170" t="s">
        <v>265</v>
      </c>
      <c r="C534" s="171">
        <v>2012</v>
      </c>
      <c r="D534" s="178">
        <v>15</v>
      </c>
      <c r="E534" s="178"/>
      <c r="F534" s="178"/>
      <c r="G534" s="210"/>
      <c r="H534" s="210">
        <v>15</v>
      </c>
      <c r="I534" s="168" t="s">
        <v>160</v>
      </c>
    </row>
    <row r="535" spans="1:9" ht="25.5">
      <c r="A535" s="159" t="s">
        <v>392</v>
      </c>
      <c r="B535" s="160" t="s">
        <v>267</v>
      </c>
      <c r="C535" s="35" t="s">
        <v>84</v>
      </c>
      <c r="D535" s="116">
        <f>D536+D537+D538+D539+D540+D541+D542+D543+D544+D545</f>
        <v>120</v>
      </c>
      <c r="E535" s="116">
        <f>E536+E537+E538+E539+E540+E541+E542+E543+E544+E545</f>
        <v>30</v>
      </c>
      <c r="F535" s="116"/>
      <c r="G535" s="130"/>
      <c r="H535" s="116">
        <f>H536+H537+H538+H539+H540+H541+H542+H543+H544+H545</f>
        <v>90</v>
      </c>
      <c r="I535" s="163" t="s">
        <v>165</v>
      </c>
    </row>
    <row r="536" spans="1:8" ht="12.75">
      <c r="A536" s="159"/>
      <c r="C536" s="161">
        <v>2011</v>
      </c>
      <c r="D536" s="176">
        <v>12</v>
      </c>
      <c r="E536" s="176">
        <v>3</v>
      </c>
      <c r="F536" s="176"/>
      <c r="G536" s="208"/>
      <c r="H536" s="208">
        <v>9</v>
      </c>
    </row>
    <row r="537" spans="1:8" ht="12.75">
      <c r="A537" s="159"/>
      <c r="C537" s="161">
        <v>2012</v>
      </c>
      <c r="D537" s="176">
        <v>12</v>
      </c>
      <c r="E537" s="176">
        <v>3</v>
      </c>
      <c r="F537" s="176"/>
      <c r="G537" s="208"/>
      <c r="H537" s="208">
        <v>9</v>
      </c>
    </row>
    <row r="538" spans="1:8" ht="12.75">
      <c r="A538" s="159"/>
      <c r="C538" s="161">
        <v>2013</v>
      </c>
      <c r="D538" s="176">
        <v>12</v>
      </c>
      <c r="E538" s="176">
        <v>3</v>
      </c>
      <c r="F538" s="176"/>
      <c r="G538" s="208"/>
      <c r="H538" s="208">
        <v>9</v>
      </c>
    </row>
    <row r="539" spans="1:8" ht="12.75">
      <c r="A539" s="159"/>
      <c r="C539" s="161">
        <v>2014</v>
      </c>
      <c r="D539" s="176">
        <v>12</v>
      </c>
      <c r="E539" s="176">
        <v>3</v>
      </c>
      <c r="F539" s="176"/>
      <c r="G539" s="208"/>
      <c r="H539" s="208">
        <v>9</v>
      </c>
    </row>
    <row r="540" spans="1:8" ht="12.75">
      <c r="A540" s="159"/>
      <c r="C540" s="161">
        <v>2015</v>
      </c>
      <c r="D540" s="176">
        <v>12</v>
      </c>
      <c r="E540" s="176">
        <v>3</v>
      </c>
      <c r="F540" s="176"/>
      <c r="G540" s="208"/>
      <c r="H540" s="208">
        <v>9</v>
      </c>
    </row>
    <row r="541" spans="1:8" ht="12.75">
      <c r="A541" s="159"/>
      <c r="C541" s="161">
        <v>2016</v>
      </c>
      <c r="D541" s="176">
        <v>12</v>
      </c>
      <c r="E541" s="176">
        <v>3</v>
      </c>
      <c r="F541" s="176"/>
      <c r="G541" s="208"/>
      <c r="H541" s="208">
        <v>9</v>
      </c>
    </row>
    <row r="542" spans="1:8" ht="12.75">
      <c r="A542" s="159"/>
      <c r="C542" s="161">
        <v>2017</v>
      </c>
      <c r="D542" s="176">
        <v>12</v>
      </c>
      <c r="E542" s="176">
        <v>3</v>
      </c>
      <c r="F542" s="176"/>
      <c r="G542" s="208"/>
      <c r="H542" s="208">
        <v>9</v>
      </c>
    </row>
    <row r="543" spans="1:8" ht="12.75">
      <c r="A543" s="159"/>
      <c r="C543" s="161">
        <v>2018</v>
      </c>
      <c r="D543" s="176">
        <v>12</v>
      </c>
      <c r="E543" s="176">
        <v>3</v>
      </c>
      <c r="F543" s="176"/>
      <c r="G543" s="208"/>
      <c r="H543" s="208">
        <v>9</v>
      </c>
    </row>
    <row r="544" spans="1:8" ht="12.75">
      <c r="A544" s="159"/>
      <c r="C544" s="161">
        <v>2019</v>
      </c>
      <c r="D544" s="176">
        <v>12</v>
      </c>
      <c r="E544" s="176">
        <v>3</v>
      </c>
      <c r="F544" s="176"/>
      <c r="G544" s="208"/>
      <c r="H544" s="208">
        <v>9</v>
      </c>
    </row>
    <row r="545" spans="1:9" ht="12.75">
      <c r="A545" s="164"/>
      <c r="B545" s="165"/>
      <c r="C545" s="166">
        <v>2020</v>
      </c>
      <c r="D545" s="177">
        <v>12</v>
      </c>
      <c r="E545" s="177">
        <v>3</v>
      </c>
      <c r="F545" s="177"/>
      <c r="G545" s="209"/>
      <c r="H545" s="209">
        <v>9</v>
      </c>
      <c r="I545" s="168"/>
    </row>
    <row r="546" spans="1:9" ht="25.5">
      <c r="A546" s="169" t="s">
        <v>393</v>
      </c>
      <c r="B546" s="170" t="s">
        <v>161</v>
      </c>
      <c r="C546" s="171">
        <v>2015</v>
      </c>
      <c r="D546" s="178">
        <v>420</v>
      </c>
      <c r="E546" s="178">
        <v>200</v>
      </c>
      <c r="F546" s="171"/>
      <c r="G546" s="210">
        <v>220</v>
      </c>
      <c r="H546" s="210"/>
      <c r="I546" s="173"/>
    </row>
    <row r="547" spans="1:8" ht="38.25">
      <c r="A547" s="159" t="s">
        <v>394</v>
      </c>
      <c r="B547" s="160" t="s">
        <v>162</v>
      </c>
      <c r="C547" s="36" t="s">
        <v>84</v>
      </c>
      <c r="D547" s="116">
        <f>D548+D549+D550+D551+D552+D553+D554+D555+D556+D557</f>
        <v>270</v>
      </c>
      <c r="E547" s="116">
        <f>E548+E549+E550+E551+E552+E553+E554+E555+E556+E557</f>
        <v>70</v>
      </c>
      <c r="F547" s="36"/>
      <c r="G547" s="116">
        <f>G548+G549+G550+G551+G552+G553+G554+G555+G556+G557</f>
        <v>100</v>
      </c>
      <c r="H547" s="116">
        <f>H548+H549+H550+H551+H552+H553+H554+H555+H556+H557</f>
        <v>100</v>
      </c>
    </row>
    <row r="548" spans="1:8" ht="12.75">
      <c r="A548" s="159"/>
      <c r="C548" s="161">
        <v>2011</v>
      </c>
      <c r="D548" s="176">
        <v>27</v>
      </c>
      <c r="E548" s="176">
        <v>7</v>
      </c>
      <c r="G548" s="208">
        <v>10</v>
      </c>
      <c r="H548" s="208">
        <v>10</v>
      </c>
    </row>
    <row r="549" spans="1:8" ht="12.75">
      <c r="A549" s="159"/>
      <c r="C549" s="161">
        <v>2012</v>
      </c>
      <c r="D549" s="176">
        <v>27</v>
      </c>
      <c r="E549" s="176">
        <v>7</v>
      </c>
      <c r="G549" s="208">
        <v>10</v>
      </c>
      <c r="H549" s="208">
        <v>10</v>
      </c>
    </row>
    <row r="550" spans="1:8" ht="12.75">
      <c r="A550" s="159"/>
      <c r="C550" s="161">
        <v>2013</v>
      </c>
      <c r="D550" s="176">
        <v>27</v>
      </c>
      <c r="E550" s="176">
        <v>7</v>
      </c>
      <c r="G550" s="208">
        <v>10</v>
      </c>
      <c r="H550" s="208">
        <v>10</v>
      </c>
    </row>
    <row r="551" spans="1:8" ht="12.75">
      <c r="A551" s="159"/>
      <c r="C551" s="161">
        <v>2014</v>
      </c>
      <c r="D551" s="176">
        <v>27</v>
      </c>
      <c r="E551" s="176">
        <v>7</v>
      </c>
      <c r="G551" s="208">
        <v>10</v>
      </c>
      <c r="H551" s="208">
        <v>10</v>
      </c>
    </row>
    <row r="552" spans="1:8" ht="12.75">
      <c r="A552" s="159"/>
      <c r="C552" s="161">
        <v>2015</v>
      </c>
      <c r="D552" s="176">
        <v>27</v>
      </c>
      <c r="E552" s="176">
        <v>7</v>
      </c>
      <c r="G552" s="208">
        <v>10</v>
      </c>
      <c r="H552" s="208">
        <v>10</v>
      </c>
    </row>
    <row r="553" spans="1:8" ht="12.75">
      <c r="A553" s="159"/>
      <c r="C553" s="161">
        <v>2016</v>
      </c>
      <c r="D553" s="176">
        <v>27</v>
      </c>
      <c r="E553" s="176">
        <v>7</v>
      </c>
      <c r="G553" s="208">
        <v>10</v>
      </c>
      <c r="H553" s="208">
        <v>10</v>
      </c>
    </row>
    <row r="554" spans="1:8" ht="12.75">
      <c r="A554" s="159"/>
      <c r="C554" s="161">
        <v>2017</v>
      </c>
      <c r="D554" s="176">
        <v>27</v>
      </c>
      <c r="E554" s="176">
        <v>7</v>
      </c>
      <c r="G554" s="208">
        <v>10</v>
      </c>
      <c r="H554" s="208">
        <v>10</v>
      </c>
    </row>
    <row r="555" spans="1:8" ht="12.75">
      <c r="A555" s="159"/>
      <c r="C555" s="161">
        <v>2018</v>
      </c>
      <c r="D555" s="176">
        <v>27</v>
      </c>
      <c r="E555" s="176">
        <v>7</v>
      </c>
      <c r="G555" s="208">
        <v>10</v>
      </c>
      <c r="H555" s="208">
        <v>10</v>
      </c>
    </row>
    <row r="556" spans="1:8" ht="12.75">
      <c r="A556" s="159"/>
      <c r="C556" s="161">
        <v>2019</v>
      </c>
      <c r="D556" s="176">
        <v>27</v>
      </c>
      <c r="E556" s="176">
        <v>7</v>
      </c>
      <c r="G556" s="208">
        <v>10</v>
      </c>
      <c r="H556" s="208">
        <v>10</v>
      </c>
    </row>
    <row r="557" spans="1:9" ht="12.75">
      <c r="A557" s="164"/>
      <c r="B557" s="165"/>
      <c r="C557" s="166">
        <v>2020</v>
      </c>
      <c r="D557" s="177">
        <v>27</v>
      </c>
      <c r="E557" s="177">
        <v>7</v>
      </c>
      <c r="F557" s="166"/>
      <c r="G557" s="209">
        <v>10</v>
      </c>
      <c r="H557" s="209">
        <v>10</v>
      </c>
      <c r="I557" s="168"/>
    </row>
    <row r="558" spans="1:8" ht="25.5">
      <c r="A558" s="159" t="s">
        <v>395</v>
      </c>
      <c r="B558" s="160" t="s">
        <v>163</v>
      </c>
      <c r="C558" s="36" t="s">
        <v>84</v>
      </c>
      <c r="D558" s="116">
        <f>D559+D560+D561+D562+D563+D564+D565+D566+D567+D568</f>
        <v>100</v>
      </c>
      <c r="E558" s="116"/>
      <c r="F558" s="36"/>
      <c r="G558" s="130"/>
      <c r="H558" s="116">
        <f>H559+H560+H561+H562+H563+H564+H565+H566+H567+H568</f>
        <v>100</v>
      </c>
    </row>
    <row r="559" spans="1:8" ht="12.75">
      <c r="A559" s="159"/>
      <c r="C559" s="161">
        <v>2011</v>
      </c>
      <c r="D559" s="176">
        <v>10</v>
      </c>
      <c r="E559" s="176"/>
      <c r="G559" s="208"/>
      <c r="H559" s="176">
        <v>10</v>
      </c>
    </row>
    <row r="560" spans="1:8" ht="12.75">
      <c r="A560" s="159"/>
      <c r="C560" s="161">
        <v>2012</v>
      </c>
      <c r="D560" s="176">
        <v>10</v>
      </c>
      <c r="E560" s="176"/>
      <c r="G560" s="208"/>
      <c r="H560" s="176">
        <v>10</v>
      </c>
    </row>
    <row r="561" spans="1:8" ht="12.75">
      <c r="A561" s="159"/>
      <c r="C561" s="161">
        <v>2013</v>
      </c>
      <c r="D561" s="176">
        <v>10</v>
      </c>
      <c r="E561" s="176"/>
      <c r="G561" s="208"/>
      <c r="H561" s="176">
        <v>10</v>
      </c>
    </row>
    <row r="562" spans="1:8" ht="12.75">
      <c r="A562" s="159"/>
      <c r="C562" s="161">
        <v>2014</v>
      </c>
      <c r="D562" s="176">
        <v>10</v>
      </c>
      <c r="E562" s="176"/>
      <c r="G562" s="208"/>
      <c r="H562" s="176">
        <v>10</v>
      </c>
    </row>
    <row r="563" spans="1:8" ht="12.75">
      <c r="A563" s="159"/>
      <c r="C563" s="161">
        <v>2015</v>
      </c>
      <c r="D563" s="176">
        <v>10</v>
      </c>
      <c r="E563" s="176"/>
      <c r="G563" s="208"/>
      <c r="H563" s="176">
        <v>10</v>
      </c>
    </row>
    <row r="564" spans="1:8" ht="12.75">
      <c r="A564" s="159"/>
      <c r="C564" s="161">
        <v>2016</v>
      </c>
      <c r="D564" s="176">
        <v>10</v>
      </c>
      <c r="E564" s="176"/>
      <c r="G564" s="208"/>
      <c r="H564" s="176">
        <v>10</v>
      </c>
    </row>
    <row r="565" spans="1:8" ht="12.75">
      <c r="A565" s="159"/>
      <c r="C565" s="161">
        <v>2017</v>
      </c>
      <c r="D565" s="176">
        <v>10</v>
      </c>
      <c r="E565" s="176"/>
      <c r="G565" s="208"/>
      <c r="H565" s="176">
        <v>10</v>
      </c>
    </row>
    <row r="566" spans="1:8" ht="12.75">
      <c r="A566" s="159"/>
      <c r="C566" s="161">
        <v>2018</v>
      </c>
      <c r="D566" s="176">
        <v>10</v>
      </c>
      <c r="E566" s="176"/>
      <c r="G566" s="208"/>
      <c r="H566" s="176">
        <v>10</v>
      </c>
    </row>
    <row r="567" spans="1:8" ht="12.75">
      <c r="A567" s="159"/>
      <c r="C567" s="161">
        <v>2019</v>
      </c>
      <c r="D567" s="176">
        <v>10</v>
      </c>
      <c r="E567" s="176"/>
      <c r="G567" s="208"/>
      <c r="H567" s="176">
        <v>10</v>
      </c>
    </row>
    <row r="568" spans="1:9" ht="12.75">
      <c r="A568" s="164"/>
      <c r="B568" s="165"/>
      <c r="C568" s="166">
        <v>2020</v>
      </c>
      <c r="D568" s="177">
        <v>10</v>
      </c>
      <c r="E568" s="177"/>
      <c r="F568" s="166"/>
      <c r="G568" s="209"/>
      <c r="H568" s="177">
        <v>10</v>
      </c>
      <c r="I568" s="168"/>
    </row>
    <row r="569" spans="1:9" ht="12.75">
      <c r="A569" s="169" t="s">
        <v>396</v>
      </c>
      <c r="B569" s="170" t="s">
        <v>164</v>
      </c>
      <c r="C569" s="171">
        <v>2015</v>
      </c>
      <c r="D569" s="178">
        <v>25</v>
      </c>
      <c r="E569" s="178">
        <v>5</v>
      </c>
      <c r="F569" s="171">
        <v>15</v>
      </c>
      <c r="G569" s="210">
        <v>5</v>
      </c>
      <c r="H569" s="210"/>
      <c r="I569" s="173"/>
    </row>
    <row r="570" spans="1:9" ht="25.5">
      <c r="A570" s="159" t="s">
        <v>397</v>
      </c>
      <c r="B570" s="160" t="s">
        <v>268</v>
      </c>
      <c r="C570" s="36" t="s">
        <v>84</v>
      </c>
      <c r="D570" s="116">
        <f>D571+D572+D573+D574+D575+D576+D577+D578+D579+D580</f>
        <v>15</v>
      </c>
      <c r="E570" s="116">
        <f>E571+E572+E573+E574+E575+E576+E577+E578+E579+E580</f>
        <v>5</v>
      </c>
      <c r="F570" s="36"/>
      <c r="G570" s="130"/>
      <c r="H570" s="116">
        <f>H571+H572+H573+H574+H575+H576+H577+H578+H579+H580</f>
        <v>10</v>
      </c>
      <c r="I570" s="163" t="s">
        <v>168</v>
      </c>
    </row>
    <row r="571" spans="3:8" ht="12.75">
      <c r="C571" s="161">
        <v>2011</v>
      </c>
      <c r="D571" s="176">
        <v>1.5</v>
      </c>
      <c r="E571" s="176">
        <v>0.5</v>
      </c>
      <c r="G571" s="208"/>
      <c r="H571" s="208">
        <v>1</v>
      </c>
    </row>
    <row r="572" spans="3:8" ht="12.75">
      <c r="C572" s="161">
        <v>2012</v>
      </c>
      <c r="D572" s="176">
        <v>1.5</v>
      </c>
      <c r="E572" s="176">
        <v>0.5</v>
      </c>
      <c r="G572" s="208"/>
      <c r="H572" s="208">
        <v>1</v>
      </c>
    </row>
    <row r="573" spans="3:8" ht="12.75">
      <c r="C573" s="161">
        <v>2013</v>
      </c>
      <c r="D573" s="176">
        <v>1.5</v>
      </c>
      <c r="E573" s="176">
        <v>0.5</v>
      </c>
      <c r="G573" s="208"/>
      <c r="H573" s="208">
        <v>1</v>
      </c>
    </row>
    <row r="574" spans="3:8" ht="12.75">
      <c r="C574" s="161">
        <v>2014</v>
      </c>
      <c r="D574" s="176">
        <v>1.5</v>
      </c>
      <c r="E574" s="176">
        <v>0.5</v>
      </c>
      <c r="G574" s="208"/>
      <c r="H574" s="208">
        <v>1</v>
      </c>
    </row>
    <row r="575" spans="3:8" ht="12.75">
      <c r="C575" s="161">
        <v>2015</v>
      </c>
      <c r="D575" s="176">
        <v>1.5</v>
      </c>
      <c r="E575" s="176">
        <v>0.5</v>
      </c>
      <c r="G575" s="208"/>
      <c r="H575" s="208">
        <v>1</v>
      </c>
    </row>
    <row r="576" spans="3:8" ht="12.75">
      <c r="C576" s="161">
        <v>2016</v>
      </c>
      <c r="D576" s="176">
        <v>1.5</v>
      </c>
      <c r="E576" s="176">
        <v>0.5</v>
      </c>
      <c r="G576" s="208"/>
      <c r="H576" s="208">
        <v>1</v>
      </c>
    </row>
    <row r="577" spans="3:8" ht="12.75">
      <c r="C577" s="161">
        <v>2017</v>
      </c>
      <c r="D577" s="176">
        <v>1.5</v>
      </c>
      <c r="E577" s="176">
        <v>0.5</v>
      </c>
      <c r="G577" s="208"/>
      <c r="H577" s="208">
        <v>1</v>
      </c>
    </row>
    <row r="578" spans="3:8" ht="12.75">
      <c r="C578" s="161">
        <v>2018</v>
      </c>
      <c r="D578" s="176">
        <v>1.5</v>
      </c>
      <c r="E578" s="176">
        <v>0.5</v>
      </c>
      <c r="G578" s="208"/>
      <c r="H578" s="208">
        <v>1</v>
      </c>
    </row>
    <row r="579" spans="3:8" ht="12.75">
      <c r="C579" s="161">
        <v>2019</v>
      </c>
      <c r="D579" s="176">
        <v>1.5</v>
      </c>
      <c r="E579" s="176">
        <v>0.5</v>
      </c>
      <c r="G579" s="208"/>
      <c r="H579" s="208">
        <v>1</v>
      </c>
    </row>
    <row r="580" spans="1:9" ht="12.75">
      <c r="A580" s="177"/>
      <c r="B580" s="165"/>
      <c r="C580" s="166">
        <v>2020</v>
      </c>
      <c r="D580" s="177">
        <v>1.5</v>
      </c>
      <c r="E580" s="177">
        <v>0.5</v>
      </c>
      <c r="F580" s="166"/>
      <c r="G580" s="209"/>
      <c r="H580" s="209">
        <v>1</v>
      </c>
      <c r="I580" s="168"/>
    </row>
    <row r="581" spans="1:9" ht="25.5">
      <c r="A581" s="176" t="s">
        <v>398</v>
      </c>
      <c r="B581" s="160" t="s">
        <v>166</v>
      </c>
      <c r="C581" s="36" t="s">
        <v>84</v>
      </c>
      <c r="D581" s="116">
        <f>D582+D583+D584+D585+D586+D587+D588+D589+D590+D591</f>
        <v>15</v>
      </c>
      <c r="E581" s="116">
        <f>E582+E583+E584+E585+E586+E587+E588+E589+E590+E591</f>
        <v>5</v>
      </c>
      <c r="F581" s="36"/>
      <c r="G581" s="130"/>
      <c r="H581" s="116">
        <f>H582+H583+H584+H585+H586+H587+H588+H589+H590+H591</f>
        <v>10</v>
      </c>
      <c r="I581" s="163" t="s">
        <v>168</v>
      </c>
    </row>
    <row r="582" spans="3:8" ht="12.75">
      <c r="C582" s="161">
        <v>2011</v>
      </c>
      <c r="D582" s="176">
        <v>1.5</v>
      </c>
      <c r="E582" s="176">
        <v>0.5</v>
      </c>
      <c r="G582" s="208"/>
      <c r="H582" s="208">
        <v>1</v>
      </c>
    </row>
    <row r="583" spans="3:8" ht="12.75">
      <c r="C583" s="161">
        <v>2012</v>
      </c>
      <c r="D583" s="176">
        <v>1.5</v>
      </c>
      <c r="E583" s="176">
        <v>0.5</v>
      </c>
      <c r="G583" s="208"/>
      <c r="H583" s="208">
        <v>1</v>
      </c>
    </row>
    <row r="584" spans="3:8" ht="12.75">
      <c r="C584" s="161">
        <v>2013</v>
      </c>
      <c r="D584" s="176">
        <v>1.5</v>
      </c>
      <c r="E584" s="176">
        <v>0.5</v>
      </c>
      <c r="G584" s="208"/>
      <c r="H584" s="208">
        <v>1</v>
      </c>
    </row>
    <row r="585" spans="3:8" ht="12.75">
      <c r="C585" s="161">
        <v>2014</v>
      </c>
      <c r="D585" s="176">
        <v>1.5</v>
      </c>
      <c r="E585" s="176">
        <v>0.5</v>
      </c>
      <c r="G585" s="208"/>
      <c r="H585" s="208">
        <v>1</v>
      </c>
    </row>
    <row r="586" spans="3:8" ht="12.75">
      <c r="C586" s="161">
        <v>2015</v>
      </c>
      <c r="D586" s="176">
        <v>1.5</v>
      </c>
      <c r="E586" s="176">
        <v>0.5</v>
      </c>
      <c r="G586" s="208"/>
      <c r="H586" s="208">
        <v>1</v>
      </c>
    </row>
    <row r="587" spans="3:8" ht="12.75">
      <c r="C587" s="161">
        <v>2016</v>
      </c>
      <c r="D587" s="176">
        <v>1.5</v>
      </c>
      <c r="E587" s="176">
        <v>0.5</v>
      </c>
      <c r="G587" s="208"/>
      <c r="H587" s="208">
        <v>1</v>
      </c>
    </row>
    <row r="588" spans="3:8" ht="12.75">
      <c r="C588" s="161">
        <v>2017</v>
      </c>
      <c r="D588" s="176">
        <v>1.5</v>
      </c>
      <c r="E588" s="176">
        <v>0.5</v>
      </c>
      <c r="G588" s="208"/>
      <c r="H588" s="208">
        <v>1</v>
      </c>
    </row>
    <row r="589" spans="3:8" ht="12.75">
      <c r="C589" s="161">
        <v>2018</v>
      </c>
      <c r="D589" s="176">
        <v>1.5</v>
      </c>
      <c r="E589" s="176">
        <v>0.5</v>
      </c>
      <c r="G589" s="208"/>
      <c r="H589" s="208">
        <v>1</v>
      </c>
    </row>
    <row r="590" spans="3:8" ht="12.75">
      <c r="C590" s="161">
        <v>2019</v>
      </c>
      <c r="D590" s="176">
        <v>1.5</v>
      </c>
      <c r="E590" s="176">
        <v>0.5</v>
      </c>
      <c r="G590" s="208"/>
      <c r="H590" s="208">
        <v>1</v>
      </c>
    </row>
    <row r="591" spans="1:9" ht="12.75">
      <c r="A591" s="177"/>
      <c r="B591" s="165"/>
      <c r="C591" s="166">
        <v>2020</v>
      </c>
      <c r="D591" s="177">
        <v>1.5</v>
      </c>
      <c r="E591" s="177">
        <v>0.5</v>
      </c>
      <c r="F591" s="166"/>
      <c r="G591" s="209"/>
      <c r="H591" s="209">
        <v>1</v>
      </c>
      <c r="I591" s="168"/>
    </row>
    <row r="592" spans="1:8" ht="25.5">
      <c r="A592" s="176" t="s">
        <v>399</v>
      </c>
      <c r="B592" s="160" t="s">
        <v>167</v>
      </c>
      <c r="C592" s="36" t="s">
        <v>84</v>
      </c>
      <c r="D592" s="116">
        <f>D593+D594+D595+D596+D597+D598+D599+D600+D601+D602</f>
        <v>10</v>
      </c>
      <c r="E592" s="116">
        <f>E593+E594+E595+E596+E597+E598+E599+E600+E601+E602</f>
        <v>1.9999999999999998</v>
      </c>
      <c r="F592" s="36"/>
      <c r="G592" s="130"/>
      <c r="H592" s="116">
        <f>H593+H594+H595+H596+H597+H598+H599+H600+H601+H602</f>
        <v>7.999999999999999</v>
      </c>
    </row>
    <row r="593" spans="3:8" ht="12.75">
      <c r="C593" s="161">
        <v>2011</v>
      </c>
      <c r="D593" s="176">
        <v>1</v>
      </c>
      <c r="E593" s="176">
        <v>0.2</v>
      </c>
      <c r="G593" s="208"/>
      <c r="H593" s="208">
        <v>0.8</v>
      </c>
    </row>
    <row r="594" spans="3:8" ht="12.75">
      <c r="C594" s="161">
        <v>2012</v>
      </c>
      <c r="D594" s="176">
        <v>1</v>
      </c>
      <c r="E594" s="176">
        <v>0.2</v>
      </c>
      <c r="G594" s="208"/>
      <c r="H594" s="208">
        <v>0.8</v>
      </c>
    </row>
    <row r="595" spans="3:8" ht="12.75">
      <c r="C595" s="161">
        <v>2013</v>
      </c>
      <c r="D595" s="176">
        <v>1</v>
      </c>
      <c r="E595" s="176">
        <v>0.2</v>
      </c>
      <c r="G595" s="208"/>
      <c r="H595" s="208">
        <v>0.8</v>
      </c>
    </row>
    <row r="596" spans="3:8" ht="12.75">
      <c r="C596" s="161">
        <v>2014</v>
      </c>
      <c r="D596" s="176">
        <v>1</v>
      </c>
      <c r="E596" s="176">
        <v>0.2</v>
      </c>
      <c r="G596" s="208"/>
      <c r="H596" s="208">
        <v>0.8</v>
      </c>
    </row>
    <row r="597" spans="3:8" ht="12.75">
      <c r="C597" s="161">
        <v>2015</v>
      </c>
      <c r="D597" s="176">
        <v>1</v>
      </c>
      <c r="E597" s="176">
        <v>0.2</v>
      </c>
      <c r="G597" s="208"/>
      <c r="H597" s="208">
        <v>0.8</v>
      </c>
    </row>
    <row r="598" spans="3:8" ht="12.75">
      <c r="C598" s="161">
        <v>2016</v>
      </c>
      <c r="D598" s="176">
        <v>1</v>
      </c>
      <c r="E598" s="176">
        <v>0.2</v>
      </c>
      <c r="G598" s="208"/>
      <c r="H598" s="208">
        <v>0.8</v>
      </c>
    </row>
    <row r="599" spans="3:8" ht="12.75">
      <c r="C599" s="161">
        <v>2017</v>
      </c>
      <c r="D599" s="176">
        <v>1</v>
      </c>
      <c r="E599" s="176">
        <v>0.2</v>
      </c>
      <c r="G599" s="208"/>
      <c r="H599" s="208">
        <v>0.8</v>
      </c>
    </row>
    <row r="600" spans="3:8" ht="12.75">
      <c r="C600" s="161">
        <v>2018</v>
      </c>
      <c r="D600" s="176">
        <v>1</v>
      </c>
      <c r="E600" s="176">
        <v>0.2</v>
      </c>
      <c r="G600" s="208"/>
      <c r="H600" s="208">
        <v>0.8</v>
      </c>
    </row>
    <row r="601" spans="3:8" ht="12.75">
      <c r="C601" s="161">
        <v>2019</v>
      </c>
      <c r="D601" s="176">
        <v>1</v>
      </c>
      <c r="E601" s="176">
        <v>0.2</v>
      </c>
      <c r="G601" s="208"/>
      <c r="H601" s="208">
        <v>0.8</v>
      </c>
    </row>
    <row r="602" spans="1:9" ht="12.75">
      <c r="A602" s="177"/>
      <c r="B602" s="165"/>
      <c r="C602" s="166">
        <v>2020</v>
      </c>
      <c r="D602" s="177">
        <v>1</v>
      </c>
      <c r="E602" s="177">
        <v>0.2</v>
      </c>
      <c r="F602" s="166"/>
      <c r="G602" s="209"/>
      <c r="H602" s="209">
        <v>0.8</v>
      </c>
      <c r="I602" s="168"/>
    </row>
    <row r="603" spans="1:9" ht="54.75" customHeight="1">
      <c r="A603" s="177" t="s">
        <v>400</v>
      </c>
      <c r="B603" s="165" t="s">
        <v>271</v>
      </c>
      <c r="C603" s="166">
        <v>2015</v>
      </c>
      <c r="D603" s="177">
        <v>250</v>
      </c>
      <c r="E603" s="177">
        <v>250</v>
      </c>
      <c r="F603" s="166"/>
      <c r="G603" s="167"/>
      <c r="H603" s="167"/>
      <c r="I603" s="168" t="s">
        <v>169</v>
      </c>
    </row>
    <row r="604" spans="4:5" ht="12.75">
      <c r="D604" s="176"/>
      <c r="E604" s="176"/>
    </row>
    <row r="605" spans="1:8" ht="12.75">
      <c r="A605" s="179">
        <v>8</v>
      </c>
      <c r="B605" s="160" t="s">
        <v>170</v>
      </c>
      <c r="C605" s="36" t="s">
        <v>84</v>
      </c>
      <c r="D605" s="176">
        <f>D606+D607+D608+D609+D610+D611+D612+D613+D614+D615</f>
        <v>15.1</v>
      </c>
      <c r="E605" s="176">
        <f>E606+E607+E608+E609+E610+E611+E612+E613+E614+E615</f>
        <v>15.1</v>
      </c>
      <c r="G605" s="161"/>
      <c r="H605" s="161"/>
    </row>
    <row r="606" spans="3:5" ht="12.75">
      <c r="C606" s="161">
        <v>2011</v>
      </c>
      <c r="D606" s="176">
        <f>D616+D617+D618+D619+D621+D626+D628</f>
        <v>8.6</v>
      </c>
      <c r="E606" s="176">
        <f>E616+E617+E618+E619+E621+E626+E628</f>
        <v>8.6</v>
      </c>
    </row>
    <row r="607" spans="3:5" ht="12.75">
      <c r="C607" s="161">
        <v>2012</v>
      </c>
      <c r="D607" s="176">
        <f>D622+D627</f>
        <v>5.5</v>
      </c>
      <c r="E607" s="176">
        <f>E622+E627</f>
        <v>5.5</v>
      </c>
    </row>
    <row r="608" spans="3:5" ht="12.75">
      <c r="C608" s="161">
        <v>2013</v>
      </c>
      <c r="D608" s="176">
        <f>D623</f>
        <v>0.5</v>
      </c>
      <c r="E608" s="176">
        <f>E623</f>
        <v>0.5</v>
      </c>
    </row>
    <row r="609" spans="3:5" ht="12.75">
      <c r="C609" s="161">
        <v>2014</v>
      </c>
      <c r="D609" s="176">
        <f>D624</f>
        <v>0.5</v>
      </c>
      <c r="E609" s="176">
        <f>E624</f>
        <v>0.5</v>
      </c>
    </row>
    <row r="610" spans="3:5" ht="12.75">
      <c r="C610" s="161">
        <v>2015</v>
      </c>
      <c r="D610" s="176">
        <v>0</v>
      </c>
      <c r="E610" s="176">
        <v>0</v>
      </c>
    </row>
    <row r="611" spans="3:5" ht="12.75">
      <c r="C611" s="161">
        <v>2016</v>
      </c>
      <c r="D611" s="176">
        <v>0</v>
      </c>
      <c r="E611" s="176">
        <v>0</v>
      </c>
    </row>
    <row r="612" spans="3:5" ht="12.75">
      <c r="C612" s="161">
        <v>2017</v>
      </c>
      <c r="D612" s="176">
        <v>0</v>
      </c>
      <c r="E612" s="176">
        <v>0</v>
      </c>
    </row>
    <row r="613" spans="3:5" ht="12.75">
      <c r="C613" s="161">
        <v>2018</v>
      </c>
      <c r="D613" s="176">
        <v>0</v>
      </c>
      <c r="E613" s="176">
        <v>0</v>
      </c>
    </row>
    <row r="614" spans="3:5" ht="12.75">
      <c r="C614" s="161">
        <v>2019</v>
      </c>
      <c r="D614" s="176">
        <v>0</v>
      </c>
      <c r="E614" s="176">
        <v>0</v>
      </c>
    </row>
    <row r="615" spans="1:9" ht="12.75">
      <c r="A615" s="177"/>
      <c r="B615" s="165"/>
      <c r="C615" s="166">
        <v>2020</v>
      </c>
      <c r="D615" s="177">
        <v>0</v>
      </c>
      <c r="E615" s="177">
        <v>0</v>
      </c>
      <c r="F615" s="166"/>
      <c r="G615" s="167"/>
      <c r="H615" s="167"/>
      <c r="I615" s="168"/>
    </row>
    <row r="616" spans="1:9" ht="76.5">
      <c r="A616" s="169" t="s">
        <v>401</v>
      </c>
      <c r="B616" s="170" t="s">
        <v>171</v>
      </c>
      <c r="C616" s="171">
        <v>2011</v>
      </c>
      <c r="D616" s="178">
        <v>1</v>
      </c>
      <c r="E616" s="178">
        <v>1</v>
      </c>
      <c r="F616" s="171"/>
      <c r="G616" s="171"/>
      <c r="H616" s="171"/>
      <c r="I616" s="173"/>
    </row>
    <row r="617" spans="1:9" ht="12.75">
      <c r="A617" s="169" t="s">
        <v>402</v>
      </c>
      <c r="B617" s="170" t="s">
        <v>172</v>
      </c>
      <c r="C617" s="171">
        <v>2011</v>
      </c>
      <c r="D617" s="178">
        <v>1.5</v>
      </c>
      <c r="E617" s="178">
        <v>1.5</v>
      </c>
      <c r="F617" s="171"/>
      <c r="G617" s="171"/>
      <c r="H617" s="171"/>
      <c r="I617" s="173"/>
    </row>
    <row r="618" spans="1:9" ht="76.5">
      <c r="A618" s="169" t="s">
        <v>403</v>
      </c>
      <c r="B618" s="170" t="s">
        <v>173</v>
      </c>
      <c r="C618" s="171">
        <v>2011</v>
      </c>
      <c r="D618" s="178">
        <v>2</v>
      </c>
      <c r="E618" s="178">
        <v>2</v>
      </c>
      <c r="F618" s="171"/>
      <c r="G618" s="171"/>
      <c r="H618" s="171"/>
      <c r="I618" s="173"/>
    </row>
    <row r="619" spans="1:9" ht="76.5">
      <c r="A619" s="169" t="s">
        <v>404</v>
      </c>
      <c r="B619" s="170" t="s">
        <v>174</v>
      </c>
      <c r="C619" s="171">
        <v>2011</v>
      </c>
      <c r="D619" s="178">
        <v>0.5</v>
      </c>
      <c r="E619" s="178">
        <v>0.5</v>
      </c>
      <c r="F619" s="171"/>
      <c r="G619" s="171"/>
      <c r="H619" s="171"/>
      <c r="I619" s="173"/>
    </row>
    <row r="620" spans="1:9" ht="51">
      <c r="A620" s="180" t="s">
        <v>405</v>
      </c>
      <c r="B620" s="175" t="s">
        <v>175</v>
      </c>
      <c r="C620" s="35" t="s">
        <v>84</v>
      </c>
      <c r="D620" s="110">
        <f>D621+D622+D623+D624</f>
        <v>5</v>
      </c>
      <c r="E620" s="110">
        <f>E621+E622+E623+E624</f>
        <v>5</v>
      </c>
      <c r="F620" s="35"/>
      <c r="G620" s="28"/>
      <c r="H620" s="28"/>
      <c r="I620" s="158"/>
    </row>
    <row r="621" spans="1:5" ht="12.75">
      <c r="A621" s="159"/>
      <c r="C621" s="161">
        <v>2011</v>
      </c>
      <c r="D621" s="176">
        <v>2</v>
      </c>
      <c r="E621" s="176">
        <v>2</v>
      </c>
    </row>
    <row r="622" spans="1:5" ht="12.75">
      <c r="A622" s="159"/>
      <c r="C622" s="161">
        <v>2012</v>
      </c>
      <c r="D622" s="176">
        <v>2</v>
      </c>
      <c r="E622" s="176">
        <v>2</v>
      </c>
    </row>
    <row r="623" spans="1:5" ht="12.75">
      <c r="A623" s="159"/>
      <c r="C623" s="161">
        <v>2013</v>
      </c>
      <c r="D623" s="176">
        <v>0.5</v>
      </c>
      <c r="E623" s="176">
        <v>0.5</v>
      </c>
    </row>
    <row r="624" spans="1:9" ht="12.75">
      <c r="A624" s="164"/>
      <c r="B624" s="165"/>
      <c r="C624" s="166">
        <v>2014</v>
      </c>
      <c r="D624" s="177">
        <v>0.5</v>
      </c>
      <c r="E624" s="177">
        <v>0.5</v>
      </c>
      <c r="F624" s="166"/>
      <c r="G624" s="167"/>
      <c r="H624" s="167"/>
      <c r="I624" s="168"/>
    </row>
    <row r="625" spans="1:9" ht="76.5">
      <c r="A625" s="180" t="s">
        <v>406</v>
      </c>
      <c r="B625" s="175" t="s">
        <v>410</v>
      </c>
      <c r="C625" s="35" t="s">
        <v>84</v>
      </c>
      <c r="D625" s="110">
        <f>D626+D627</f>
        <v>5</v>
      </c>
      <c r="E625" s="110">
        <f>E626+E627</f>
        <v>5</v>
      </c>
      <c r="F625" s="35"/>
      <c r="G625" s="28"/>
      <c r="H625" s="28"/>
      <c r="I625" s="158"/>
    </row>
    <row r="626" spans="1:5" ht="12.75">
      <c r="A626" s="159"/>
      <c r="C626" s="161">
        <v>2011</v>
      </c>
      <c r="D626" s="176">
        <v>1.5</v>
      </c>
      <c r="E626" s="176">
        <v>1.5</v>
      </c>
    </row>
    <row r="627" spans="1:9" ht="12.75">
      <c r="A627" s="164"/>
      <c r="B627" s="165"/>
      <c r="C627" s="166">
        <v>2012</v>
      </c>
      <c r="D627" s="177">
        <v>3.5</v>
      </c>
      <c r="E627" s="177">
        <v>3.5</v>
      </c>
      <c r="F627" s="166"/>
      <c r="G627" s="167"/>
      <c r="H627" s="167"/>
      <c r="I627" s="168"/>
    </row>
    <row r="628" spans="1:9" ht="25.5">
      <c r="A628" s="169" t="s">
        <v>407</v>
      </c>
      <c r="B628" s="170" t="s">
        <v>177</v>
      </c>
      <c r="C628" s="171">
        <v>2011</v>
      </c>
      <c r="D628" s="178">
        <v>0.1</v>
      </c>
      <c r="E628" s="178">
        <v>0.1</v>
      </c>
      <c r="F628" s="171"/>
      <c r="G628" s="172"/>
      <c r="H628" s="172"/>
      <c r="I628" s="173"/>
    </row>
  </sheetData>
  <mergeCells count="1">
    <mergeCell ref="F13:H13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4"/>
  <sheetViews>
    <sheetView workbookViewId="0" topLeftCell="A1">
      <selection activeCell="B192" sqref="B192"/>
    </sheetView>
  </sheetViews>
  <sheetFormatPr defaultColWidth="9.00390625" defaultRowHeight="12.75"/>
  <cols>
    <col min="1" max="1" width="7.875" style="67" customWidth="1"/>
    <col min="2" max="2" width="49.25390625" style="73" customWidth="1"/>
    <col min="3" max="3" width="7.875" style="3" customWidth="1"/>
    <col min="4" max="5" width="10.375" style="3" customWidth="1"/>
    <col min="6" max="6" width="10.75390625" style="3" customWidth="1"/>
    <col min="7" max="7" width="9.875" style="25" customWidth="1"/>
    <col min="8" max="8" width="12.00390625" style="25" customWidth="1"/>
    <col min="9" max="9" width="35.625" style="6" customWidth="1"/>
  </cols>
  <sheetData>
    <row r="1" spans="1:9" ht="12.75">
      <c r="A1" s="139"/>
      <c r="B1" s="22"/>
      <c r="C1" s="23"/>
      <c r="D1" s="23"/>
      <c r="E1" s="23"/>
      <c r="F1" s="23"/>
      <c r="G1" s="23"/>
      <c r="H1" s="23"/>
      <c r="I1" s="22"/>
    </row>
    <row r="2" spans="1:9" ht="12.75">
      <c r="A2" s="139"/>
      <c r="B2" s="22"/>
      <c r="C2" s="23"/>
      <c r="D2" s="23"/>
      <c r="E2" s="23"/>
      <c r="F2" s="23"/>
      <c r="G2" s="25" t="s">
        <v>234</v>
      </c>
      <c r="H2" s="23"/>
      <c r="I2" s="22"/>
    </row>
    <row r="3" spans="1:9" ht="12.75">
      <c r="A3" s="139"/>
      <c r="B3" s="22"/>
      <c r="C3" s="23"/>
      <c r="D3" s="23"/>
      <c r="E3" s="23"/>
      <c r="F3" s="23"/>
      <c r="G3" s="25" t="s">
        <v>235</v>
      </c>
      <c r="H3" s="23"/>
      <c r="I3" s="22"/>
    </row>
    <row r="4" spans="1:9" ht="12.75">
      <c r="A4" s="139"/>
      <c r="B4" s="22"/>
      <c r="C4" s="23"/>
      <c r="D4" s="23"/>
      <c r="E4" s="23"/>
      <c r="F4" s="23"/>
      <c r="G4" s="25" t="s">
        <v>236</v>
      </c>
      <c r="H4" s="23"/>
      <c r="I4" s="22"/>
    </row>
    <row r="5" spans="1:9" ht="12.75">
      <c r="A5" s="139"/>
      <c r="B5" s="22"/>
      <c r="C5" s="23"/>
      <c r="D5" s="23"/>
      <c r="E5" s="23"/>
      <c r="F5" s="23"/>
      <c r="G5" s="25" t="s">
        <v>241</v>
      </c>
      <c r="H5" s="23"/>
      <c r="I5" s="22"/>
    </row>
    <row r="6" spans="1:9" ht="12.75">
      <c r="A6" s="139"/>
      <c r="B6" s="22"/>
      <c r="C6" s="23"/>
      <c r="D6" s="23"/>
      <c r="E6" s="23"/>
      <c r="F6" s="23"/>
      <c r="G6" s="25" t="s">
        <v>237</v>
      </c>
      <c r="H6" s="23"/>
      <c r="I6" s="22"/>
    </row>
    <row r="7" spans="1:9" ht="12.75">
      <c r="A7" s="139"/>
      <c r="B7" s="22"/>
      <c r="C7" s="23"/>
      <c r="D7" s="23"/>
      <c r="E7" s="23"/>
      <c r="F7" s="23"/>
      <c r="G7" s="23"/>
      <c r="H7" s="23"/>
      <c r="I7" s="22"/>
    </row>
    <row r="8" spans="1:9" s="13" customFormat="1" ht="12.75">
      <c r="A8" s="140"/>
      <c r="B8" s="46"/>
      <c r="C8" s="41" t="s">
        <v>238</v>
      </c>
      <c r="D8" s="41"/>
      <c r="E8" s="41"/>
      <c r="F8" s="41"/>
      <c r="G8" s="41"/>
      <c r="H8" s="41"/>
      <c r="I8" s="46"/>
    </row>
    <row r="9" spans="1:9" s="13" customFormat="1" ht="12.75">
      <c r="A9" s="140"/>
      <c r="B9" s="46"/>
      <c r="C9" s="41" t="s">
        <v>239</v>
      </c>
      <c r="D9" s="41"/>
      <c r="E9" s="41"/>
      <c r="F9" s="41"/>
      <c r="G9" s="41"/>
      <c r="H9" s="41"/>
      <c r="I9" s="46"/>
    </row>
    <row r="10" spans="1:9" s="13" customFormat="1" ht="12.75">
      <c r="A10" s="140"/>
      <c r="B10" s="46"/>
      <c r="C10" s="41" t="s">
        <v>240</v>
      </c>
      <c r="D10" s="41"/>
      <c r="E10" s="41"/>
      <c r="F10" s="41"/>
      <c r="G10" s="41"/>
      <c r="H10" s="41"/>
      <c r="I10" s="46"/>
    </row>
    <row r="11" spans="1:9" ht="12.75">
      <c r="A11" s="139"/>
      <c r="B11" s="22"/>
      <c r="C11" s="23"/>
      <c r="D11" s="23"/>
      <c r="E11" s="23"/>
      <c r="F11" s="23"/>
      <c r="G11" s="23" t="s">
        <v>411</v>
      </c>
      <c r="H11" s="23"/>
      <c r="I11" s="22" t="s">
        <v>242</v>
      </c>
    </row>
    <row r="12" spans="1:9" ht="12.75">
      <c r="A12" s="69"/>
      <c r="B12" s="5"/>
      <c r="C12" s="10"/>
      <c r="D12" s="8"/>
      <c r="E12" s="8"/>
      <c r="F12" s="9" t="s">
        <v>5</v>
      </c>
      <c r="G12" s="9"/>
      <c r="H12" s="9"/>
      <c r="I12" s="5"/>
    </row>
    <row r="13" spans="2:9" ht="24" customHeight="1">
      <c r="B13" s="6"/>
      <c r="C13" s="25"/>
      <c r="F13" s="251" t="s">
        <v>13</v>
      </c>
      <c r="G13" s="252"/>
      <c r="H13" s="252"/>
      <c r="I13" s="6" t="s">
        <v>9</v>
      </c>
    </row>
    <row r="14" spans="1:9" ht="51">
      <c r="A14" s="68" t="s">
        <v>8</v>
      </c>
      <c r="B14" s="7" t="s">
        <v>0</v>
      </c>
      <c r="C14" s="88" t="s">
        <v>2</v>
      </c>
      <c r="D14" s="7" t="s">
        <v>3</v>
      </c>
      <c r="E14" s="7" t="s">
        <v>4</v>
      </c>
      <c r="F14" s="11" t="s">
        <v>6</v>
      </c>
      <c r="G14" s="40" t="s">
        <v>269</v>
      </c>
      <c r="H14" s="77" t="s">
        <v>7</v>
      </c>
      <c r="I14" s="7"/>
    </row>
    <row r="15" spans="1:9" ht="12.75">
      <c r="A15" s="141">
        <v>1</v>
      </c>
      <c r="B15" s="142">
        <v>2</v>
      </c>
      <c r="C15" s="76">
        <v>3</v>
      </c>
      <c r="D15" s="76">
        <v>4</v>
      </c>
      <c r="E15" s="76">
        <v>5</v>
      </c>
      <c r="F15" s="76">
        <v>6</v>
      </c>
      <c r="G15" s="16">
        <v>7</v>
      </c>
      <c r="H15" s="16">
        <v>8</v>
      </c>
      <c r="I15" s="75">
        <v>9</v>
      </c>
    </row>
    <row r="16" spans="1:8" ht="12.75">
      <c r="A16" s="69"/>
      <c r="C16" s="33" t="s">
        <v>84</v>
      </c>
      <c r="D16" s="67">
        <f>D17+D18+D19+D20+D21+D22+D23+D24+D25+D26</f>
        <v>61723.251</v>
      </c>
      <c r="E16" s="67">
        <f>E17+E18+E19+E20+E21+E22+E23+E24+E25+E26</f>
        <v>2594.4509999999996</v>
      </c>
      <c r="F16" s="67">
        <f>F17+F18+F19+F20+F21+F22+F23+F24+F25+F26</f>
        <v>322.5</v>
      </c>
      <c r="G16" s="67">
        <f>G17+G18+G19+G20+G21+G22+G23+G24+G25+G26</f>
        <v>632.5</v>
      </c>
      <c r="H16" s="67">
        <f>H17+H18+H19+H20+H21+H22+H23+H24+H25+H26</f>
        <v>58173.8</v>
      </c>
    </row>
    <row r="17" spans="3:8" ht="12.75">
      <c r="C17" s="33">
        <v>2011</v>
      </c>
      <c r="D17" s="67">
        <f aca="true" t="shared" si="0" ref="D17:H26">D29+D107+D289+D345+D508+D541+D570+D662</f>
        <v>5875.238000000001</v>
      </c>
      <c r="E17" s="67">
        <f t="shared" si="0"/>
        <v>168.638</v>
      </c>
      <c r="F17" s="67">
        <f t="shared" si="0"/>
        <v>5.5</v>
      </c>
      <c r="G17" s="67">
        <f t="shared" si="0"/>
        <v>15.5</v>
      </c>
      <c r="H17" s="67">
        <f t="shared" si="0"/>
        <v>5685.600000000001</v>
      </c>
    </row>
    <row r="18" spans="3:8" ht="12.75">
      <c r="C18" s="33">
        <v>2012</v>
      </c>
      <c r="D18" s="67">
        <f t="shared" si="0"/>
        <v>6970.687999999999</v>
      </c>
      <c r="E18" s="67">
        <f t="shared" si="0"/>
        <v>202.28799999999998</v>
      </c>
      <c r="F18" s="67">
        <f t="shared" si="0"/>
        <v>0</v>
      </c>
      <c r="G18" s="67">
        <f t="shared" si="0"/>
        <v>10</v>
      </c>
      <c r="H18" s="67">
        <f t="shared" si="0"/>
        <v>6758.4</v>
      </c>
    </row>
    <row r="19" spans="3:8" ht="12.75">
      <c r="C19" s="33">
        <v>2013</v>
      </c>
      <c r="D19" s="67">
        <f t="shared" si="0"/>
        <v>6767.045</v>
      </c>
      <c r="E19" s="67">
        <f t="shared" si="0"/>
        <v>310.345</v>
      </c>
      <c r="F19" s="67">
        <f t="shared" si="0"/>
        <v>3.5</v>
      </c>
      <c r="G19" s="67">
        <f t="shared" si="0"/>
        <v>13.5</v>
      </c>
      <c r="H19" s="67">
        <f t="shared" si="0"/>
        <v>6439.7</v>
      </c>
    </row>
    <row r="20" spans="3:8" ht="12.75">
      <c r="C20" s="33">
        <v>2014</v>
      </c>
      <c r="D20" s="67">
        <f t="shared" si="0"/>
        <v>5743.485</v>
      </c>
      <c r="E20" s="67">
        <f t="shared" si="0"/>
        <v>304.685</v>
      </c>
      <c r="F20" s="67">
        <f t="shared" si="0"/>
        <v>73.5</v>
      </c>
      <c r="G20" s="67">
        <f t="shared" si="0"/>
        <v>83.5</v>
      </c>
      <c r="H20" s="67">
        <f t="shared" si="0"/>
        <v>5281.8</v>
      </c>
    </row>
    <row r="21" spans="3:8" ht="12.75">
      <c r="C21" s="33">
        <v>2015</v>
      </c>
      <c r="D21" s="67">
        <f t="shared" si="0"/>
        <v>6950.581999999999</v>
      </c>
      <c r="E21" s="67">
        <f t="shared" si="0"/>
        <v>767.482</v>
      </c>
      <c r="F21" s="67">
        <f t="shared" si="0"/>
        <v>115</v>
      </c>
      <c r="G21" s="67">
        <f t="shared" si="0"/>
        <v>335</v>
      </c>
      <c r="H21" s="67">
        <f t="shared" si="0"/>
        <v>5733.099999999999</v>
      </c>
    </row>
    <row r="22" spans="3:8" ht="12.75">
      <c r="C22" s="33">
        <v>2016</v>
      </c>
      <c r="D22" s="67">
        <f t="shared" si="0"/>
        <v>6263.442</v>
      </c>
      <c r="E22" s="67">
        <f t="shared" si="0"/>
        <v>209.642</v>
      </c>
      <c r="F22" s="67">
        <f t="shared" si="0"/>
        <v>62.5</v>
      </c>
      <c r="G22" s="67">
        <f t="shared" si="0"/>
        <v>72.5</v>
      </c>
      <c r="H22" s="67">
        <f t="shared" si="0"/>
        <v>5918.8</v>
      </c>
    </row>
    <row r="23" spans="3:8" ht="12.75">
      <c r="C23" s="33">
        <v>2017</v>
      </c>
      <c r="D23" s="67">
        <f t="shared" si="0"/>
        <v>6353.777000000001</v>
      </c>
      <c r="E23" s="67">
        <f t="shared" si="0"/>
        <v>213.777</v>
      </c>
      <c r="F23" s="67">
        <f t="shared" si="0"/>
        <v>62.5</v>
      </c>
      <c r="G23" s="67">
        <f t="shared" si="0"/>
        <v>72.5</v>
      </c>
      <c r="H23" s="67">
        <f t="shared" si="0"/>
        <v>6005.000000000001</v>
      </c>
    </row>
    <row r="24" spans="3:8" ht="12.75">
      <c r="C24" s="33">
        <v>2018</v>
      </c>
      <c r="D24" s="67">
        <f t="shared" si="0"/>
        <v>6239.08</v>
      </c>
      <c r="E24" s="67">
        <f t="shared" si="0"/>
        <v>152.77999999999997</v>
      </c>
      <c r="F24" s="67">
        <f t="shared" si="0"/>
        <v>0</v>
      </c>
      <c r="G24" s="67">
        <f t="shared" si="0"/>
        <v>10</v>
      </c>
      <c r="H24" s="67">
        <f t="shared" si="0"/>
        <v>6076.3</v>
      </c>
    </row>
    <row r="25" spans="3:8" ht="12.75">
      <c r="C25" s="33">
        <v>2019</v>
      </c>
      <c r="D25" s="67">
        <f t="shared" si="0"/>
        <v>5443.5070000000005</v>
      </c>
      <c r="E25" s="67">
        <f t="shared" si="0"/>
        <v>139.007</v>
      </c>
      <c r="F25" s="67">
        <f t="shared" si="0"/>
        <v>0</v>
      </c>
      <c r="G25" s="67">
        <f t="shared" si="0"/>
        <v>10</v>
      </c>
      <c r="H25" s="67">
        <f t="shared" si="0"/>
        <v>5294.500000000001</v>
      </c>
    </row>
    <row r="26" spans="1:9" ht="12.75">
      <c r="A26" s="68"/>
      <c r="B26" s="88"/>
      <c r="C26" s="34">
        <v>2020</v>
      </c>
      <c r="D26" s="68">
        <f t="shared" si="0"/>
        <v>5116.407</v>
      </c>
      <c r="E26" s="68">
        <f t="shared" si="0"/>
        <v>125.807</v>
      </c>
      <c r="F26" s="68">
        <f t="shared" si="0"/>
        <v>0</v>
      </c>
      <c r="G26" s="68">
        <f t="shared" si="0"/>
        <v>10</v>
      </c>
      <c r="H26" s="68">
        <f t="shared" si="0"/>
        <v>4980.6</v>
      </c>
      <c r="I26" s="7"/>
    </row>
    <row r="27" spans="3:8" ht="12.75">
      <c r="C27" s="33"/>
      <c r="D27" s="67"/>
      <c r="E27" s="67"/>
      <c r="F27" s="67"/>
      <c r="G27" s="117"/>
      <c r="H27" s="117"/>
    </row>
    <row r="28" spans="1:8" ht="12.75">
      <c r="A28" s="80">
        <v>1</v>
      </c>
      <c r="B28" s="90" t="s">
        <v>1</v>
      </c>
      <c r="C28" s="33" t="s">
        <v>84</v>
      </c>
      <c r="D28" s="108">
        <f>D29+D30+D31+D32+D33+D34+D35+D36+D37+D38</f>
        <v>54629.20000000001</v>
      </c>
      <c r="E28" s="108">
        <f>E29+E30+E31+E32+E33+E34+E35+E36+E37+E38</f>
        <v>180</v>
      </c>
      <c r="F28" s="108">
        <f>F29+F30+F31+F32+F33+F34+F35+F36+F37+F38</f>
        <v>0</v>
      </c>
      <c r="G28" s="118">
        <f>G29+G30+G31+G32+G33+G34+G35+G36+G37+G38</f>
        <v>0</v>
      </c>
      <c r="H28" s="118">
        <f>H29+H30+H31+H32+H33+H34+H35+H36+H37+H38</f>
        <v>54449.20000000001</v>
      </c>
    </row>
    <row r="29" spans="3:8" ht="12.75">
      <c r="C29" s="33">
        <v>2011</v>
      </c>
      <c r="D29" s="108">
        <f>D39+D43+D54+D67+D68+D82+D83+D84</f>
        <v>5357.200000000001</v>
      </c>
      <c r="E29" s="108">
        <f>E39+E43+E54+E67+E68+E82+E83+E84</f>
        <v>50</v>
      </c>
      <c r="F29" s="108">
        <f>F39+F43+F54+F67+F68+F82+F83+F84</f>
        <v>0</v>
      </c>
      <c r="G29" s="118">
        <f>G39+G43+G54+G67+G68+G82+G83+G84</f>
        <v>0</v>
      </c>
      <c r="H29" s="118">
        <f>H39+H43+H54+H67+H68+H82+H83+H84</f>
        <v>5307.200000000001</v>
      </c>
    </row>
    <row r="30" spans="3:8" ht="12.75">
      <c r="C30" s="33">
        <v>2012</v>
      </c>
      <c r="D30" s="108">
        <f>D40+D41+D47+D48+D55+D75+D85+D86+D89+D42+D87</f>
        <v>6403.2</v>
      </c>
      <c r="E30" s="108">
        <f>E40+E41+E47+E48+E55+E75+E85+E86+E89+E42+E87</f>
        <v>0</v>
      </c>
      <c r="F30" s="108">
        <f>F40+F41+F47+F48+F55+F75+F85+F86+F89+F42+F87</f>
        <v>0</v>
      </c>
      <c r="G30" s="118">
        <f>G40+G41+G47+G48+G55+G75+G85+G86+G89+G42+G87</f>
        <v>0</v>
      </c>
      <c r="H30" s="118">
        <f>H40+H41+H47+H48+H55+H75+H85+H86+H89+H42+H87</f>
        <v>6403.2</v>
      </c>
    </row>
    <row r="31" spans="3:8" ht="12.75">
      <c r="C31" s="33">
        <v>2013</v>
      </c>
      <c r="D31" s="108">
        <f>D52+D56+D64+D70+D76+D94</f>
        <v>5915.4</v>
      </c>
      <c r="E31" s="108">
        <f>E52+E56+E64+E70+E76+E94</f>
        <v>80</v>
      </c>
      <c r="F31" s="108">
        <f>F52+F56+F64+F70+F76+F94</f>
        <v>0</v>
      </c>
      <c r="G31" s="118">
        <f>G52+G56+G64+G70+G76+G94</f>
        <v>0</v>
      </c>
      <c r="H31" s="118">
        <f>H52+H56+H64+H70+H76+H94</f>
        <v>5835.4</v>
      </c>
    </row>
    <row r="32" spans="3:8" ht="12.75">
      <c r="C32" s="33">
        <v>2014</v>
      </c>
      <c r="D32" s="108">
        <f>D45+D57+D90+D96</f>
        <v>4986.5</v>
      </c>
      <c r="E32" s="108">
        <f>E45+E57+E90+E96</f>
        <v>50</v>
      </c>
      <c r="F32" s="108">
        <f>F45+F57+F90+F96</f>
        <v>0</v>
      </c>
      <c r="G32" s="118">
        <f>G45+G57+G90+G96</f>
        <v>0</v>
      </c>
      <c r="H32" s="118">
        <f>H45+H57+H90+H96</f>
        <v>4936.5</v>
      </c>
    </row>
    <row r="33" spans="3:8" ht="12.75">
      <c r="C33" s="33">
        <v>2015</v>
      </c>
      <c r="D33" s="108">
        <f>D46+D58+D60+D71+D91</f>
        <v>5449.9</v>
      </c>
      <c r="E33" s="108">
        <f>E46+E58+E60+E71+E91</f>
        <v>0</v>
      </c>
      <c r="F33" s="108">
        <f>F46+F58+F60+F71+F91</f>
        <v>0</v>
      </c>
      <c r="G33" s="118">
        <f>G46+G58+G60+G71+G91</f>
        <v>0</v>
      </c>
      <c r="H33" s="118">
        <f>H46+H58+H60+H71+H91</f>
        <v>5449.9</v>
      </c>
    </row>
    <row r="34" spans="3:8" ht="12.75">
      <c r="C34" s="33">
        <v>2016</v>
      </c>
      <c r="D34" s="108">
        <f>D61+D65+D66+D92+D100</f>
        <v>5566.9</v>
      </c>
      <c r="E34" s="108">
        <f>E61+E65+E66+E92+E100</f>
        <v>0</v>
      </c>
      <c r="F34" s="108">
        <f>F61+F65+F66+F92+F100</f>
        <v>0</v>
      </c>
      <c r="G34" s="118">
        <f>G61+G65+G66+G92+G100</f>
        <v>0</v>
      </c>
      <c r="H34" s="118">
        <f>H61+H65+H66+H92+H100</f>
        <v>5566.9</v>
      </c>
    </row>
    <row r="35" spans="3:8" ht="12.75">
      <c r="C35" s="33">
        <v>2017</v>
      </c>
      <c r="D35" s="108">
        <f>D50+D62+D72+D73+D77+D101</f>
        <v>5594.1</v>
      </c>
      <c r="E35" s="108">
        <f>E50+E62+E72+E73+E77+E101</f>
        <v>0</v>
      </c>
      <c r="F35" s="108">
        <f>F50+F62+F72+F73+F77+F101</f>
        <v>0</v>
      </c>
      <c r="G35" s="118">
        <f>G50+G62+G72+G73+G77+G101</f>
        <v>0</v>
      </c>
      <c r="H35" s="118">
        <f>H50+H62+H72+H73+H77+H101</f>
        <v>5594.1</v>
      </c>
    </row>
    <row r="36" spans="3:8" ht="12.75">
      <c r="C36" s="33">
        <v>2018</v>
      </c>
      <c r="D36" s="108">
        <f>D51+D63+D74+D78+D93</f>
        <v>5623.5</v>
      </c>
      <c r="E36" s="108">
        <f>E51+E63+E74+E78+E93</f>
        <v>0</v>
      </c>
      <c r="F36" s="108">
        <f>F51+F63+F74+F78+F93</f>
        <v>0</v>
      </c>
      <c r="G36" s="118">
        <f>G51+G63+G74+G78+G93</f>
        <v>0</v>
      </c>
      <c r="H36" s="118">
        <f>H51+H63+H74+H78+H93</f>
        <v>5623.5</v>
      </c>
    </row>
    <row r="37" spans="3:8" ht="12.75">
      <c r="C37" s="33">
        <v>2019</v>
      </c>
      <c r="D37" s="108">
        <f>D80+D88+D97+D103</f>
        <v>5046.700000000001</v>
      </c>
      <c r="E37" s="108">
        <f>E80+E88+E97+E103</f>
        <v>0</v>
      </c>
      <c r="F37" s="108">
        <f>F80+F88+F97+F103</f>
        <v>0</v>
      </c>
      <c r="G37" s="118">
        <f>G80+G88+G97+G103</f>
        <v>0</v>
      </c>
      <c r="H37" s="118">
        <f>H80+H88+H97+H103</f>
        <v>5046.700000000001</v>
      </c>
    </row>
    <row r="38" spans="1:9" ht="12.75">
      <c r="A38" s="68"/>
      <c r="B38" s="88"/>
      <c r="C38" s="34">
        <v>2020</v>
      </c>
      <c r="D38" s="109">
        <f>D98+D81+D104</f>
        <v>4685.8</v>
      </c>
      <c r="E38" s="109">
        <f>E98+E81+E104</f>
        <v>0</v>
      </c>
      <c r="F38" s="109">
        <f>F98+F81+F104</f>
        <v>0</v>
      </c>
      <c r="G38" s="119">
        <f>G98+G81+G104</f>
        <v>0</v>
      </c>
      <c r="H38" s="119">
        <f>H98+H81+H104</f>
        <v>4685.8</v>
      </c>
      <c r="I38" s="7"/>
    </row>
    <row r="39" spans="1:9" ht="33" customHeight="1">
      <c r="A39" s="81" t="s">
        <v>272</v>
      </c>
      <c r="B39" s="40" t="s">
        <v>10</v>
      </c>
      <c r="C39" s="14">
        <v>2011</v>
      </c>
      <c r="D39" s="66">
        <v>150</v>
      </c>
      <c r="E39" s="66"/>
      <c r="F39" s="66"/>
      <c r="G39" s="66"/>
      <c r="H39" s="120">
        <v>150</v>
      </c>
      <c r="I39" s="11"/>
    </row>
    <row r="40" spans="1:9" ht="25.5">
      <c r="A40" s="81" t="s">
        <v>273</v>
      </c>
      <c r="B40" s="40" t="s">
        <v>10</v>
      </c>
      <c r="C40" s="14">
        <v>2012</v>
      </c>
      <c r="D40" s="66">
        <v>150</v>
      </c>
      <c r="E40" s="66"/>
      <c r="F40" s="66"/>
      <c r="G40" s="66"/>
      <c r="H40" s="120">
        <v>150</v>
      </c>
      <c r="I40" s="78"/>
    </row>
    <row r="41" spans="1:9" ht="25.5">
      <c r="A41" s="81" t="s">
        <v>274</v>
      </c>
      <c r="B41" s="40" t="s">
        <v>11</v>
      </c>
      <c r="C41" s="14">
        <v>2012</v>
      </c>
      <c r="D41" s="66">
        <v>500</v>
      </c>
      <c r="E41" s="66"/>
      <c r="F41" s="66"/>
      <c r="G41" s="66"/>
      <c r="H41" s="120">
        <v>500</v>
      </c>
      <c r="I41" s="11"/>
    </row>
    <row r="42" spans="1:9" ht="25.5">
      <c r="A42" s="81" t="s">
        <v>275</v>
      </c>
      <c r="B42" s="40" t="s">
        <v>16</v>
      </c>
      <c r="C42" s="14">
        <v>2012</v>
      </c>
      <c r="D42" s="66">
        <v>100</v>
      </c>
      <c r="E42" s="66"/>
      <c r="F42" s="66"/>
      <c r="G42" s="66"/>
      <c r="H42" s="120">
        <v>100</v>
      </c>
      <c r="I42" s="11"/>
    </row>
    <row r="43" spans="1:9" ht="25.5">
      <c r="A43" s="81" t="s">
        <v>276</v>
      </c>
      <c r="B43" s="40" t="s">
        <v>270</v>
      </c>
      <c r="C43" s="14">
        <v>2011</v>
      </c>
      <c r="D43" s="66">
        <v>50</v>
      </c>
      <c r="E43" s="66">
        <v>50</v>
      </c>
      <c r="F43" s="66"/>
      <c r="G43" s="66"/>
      <c r="H43" s="120">
        <v>0</v>
      </c>
      <c r="I43" s="11"/>
    </row>
    <row r="44" spans="1:9" ht="25.5">
      <c r="A44" s="81" t="s">
        <v>277</v>
      </c>
      <c r="B44" s="91" t="s">
        <v>12</v>
      </c>
      <c r="C44" s="35" t="s">
        <v>84</v>
      </c>
      <c r="D44" s="110">
        <f>D45+D46</f>
        <v>350</v>
      </c>
      <c r="E44" s="110">
        <f>E45+E46</f>
        <v>50</v>
      </c>
      <c r="F44" s="110"/>
      <c r="G44" s="121"/>
      <c r="H44" s="121">
        <f>H45+H46</f>
        <v>300</v>
      </c>
      <c r="I44" s="5"/>
    </row>
    <row r="45" spans="1:8" ht="12.75">
      <c r="A45" s="81"/>
      <c r="C45" s="3">
        <v>2014</v>
      </c>
      <c r="D45" s="67">
        <v>200</v>
      </c>
      <c r="E45" s="67">
        <v>50</v>
      </c>
      <c r="F45" s="67"/>
      <c r="G45" s="117"/>
      <c r="H45" s="117">
        <v>150</v>
      </c>
    </row>
    <row r="46" spans="1:9" ht="12.75">
      <c r="A46" s="82"/>
      <c r="B46" s="88"/>
      <c r="C46" s="4">
        <v>2015</v>
      </c>
      <c r="D46" s="68">
        <v>150</v>
      </c>
      <c r="E46" s="68"/>
      <c r="F46" s="68"/>
      <c r="G46" s="122"/>
      <c r="H46" s="122">
        <v>150</v>
      </c>
      <c r="I46" s="7"/>
    </row>
    <row r="47" spans="1:9" ht="25.5">
      <c r="A47" s="70" t="s">
        <v>278</v>
      </c>
      <c r="B47" s="92" t="s">
        <v>81</v>
      </c>
      <c r="C47" s="14">
        <v>2012</v>
      </c>
      <c r="D47" s="66">
        <v>140</v>
      </c>
      <c r="E47" s="66"/>
      <c r="F47" s="66"/>
      <c r="G47" s="66"/>
      <c r="H47" s="120">
        <v>140</v>
      </c>
      <c r="I47" s="11"/>
    </row>
    <row r="48" spans="1:9" ht="38.25">
      <c r="A48" s="70" t="s">
        <v>279</v>
      </c>
      <c r="B48" s="40" t="s">
        <v>82</v>
      </c>
      <c r="C48" s="14">
        <v>2012</v>
      </c>
      <c r="D48" s="66">
        <v>70</v>
      </c>
      <c r="E48" s="66"/>
      <c r="F48" s="66"/>
      <c r="G48" s="66"/>
      <c r="H48" s="120">
        <v>70</v>
      </c>
      <c r="I48" s="47"/>
    </row>
    <row r="49" spans="1:9" ht="25.5">
      <c r="A49" s="69" t="s">
        <v>282</v>
      </c>
      <c r="B49" s="93" t="s">
        <v>14</v>
      </c>
      <c r="C49" s="35" t="s">
        <v>84</v>
      </c>
      <c r="D49" s="110">
        <f>D50+D51</f>
        <v>150</v>
      </c>
      <c r="E49" s="110"/>
      <c r="F49" s="110"/>
      <c r="G49" s="121"/>
      <c r="H49" s="121">
        <f>H50+H51+H52</f>
        <v>150</v>
      </c>
      <c r="I49" s="5"/>
    </row>
    <row r="50" spans="3:8" ht="12.75">
      <c r="C50" s="3">
        <v>2017</v>
      </c>
      <c r="D50" s="67">
        <v>80</v>
      </c>
      <c r="E50" s="67"/>
      <c r="F50" s="67"/>
      <c r="G50" s="117"/>
      <c r="H50" s="117">
        <v>80</v>
      </c>
    </row>
    <row r="51" spans="1:9" ht="12.75">
      <c r="A51" s="68"/>
      <c r="B51" s="88"/>
      <c r="C51" s="4">
        <v>2018</v>
      </c>
      <c r="D51" s="68">
        <v>70</v>
      </c>
      <c r="E51" s="68"/>
      <c r="F51" s="68"/>
      <c r="G51" s="122"/>
      <c r="H51" s="122">
        <v>70</v>
      </c>
      <c r="I51" s="7"/>
    </row>
    <row r="52" spans="1:9" ht="12.75">
      <c r="A52" s="66" t="s">
        <v>280</v>
      </c>
      <c r="B52" s="40" t="s">
        <v>15</v>
      </c>
      <c r="C52" s="14">
        <v>2013</v>
      </c>
      <c r="D52" s="66">
        <v>80</v>
      </c>
      <c r="E52" s="66">
        <v>80</v>
      </c>
      <c r="F52" s="66"/>
      <c r="G52" s="120"/>
      <c r="H52" s="120">
        <v>0</v>
      </c>
      <c r="I52" s="11"/>
    </row>
    <row r="53" spans="1:10" ht="25.5">
      <c r="A53" s="69" t="s">
        <v>281</v>
      </c>
      <c r="B53" s="94" t="s">
        <v>17</v>
      </c>
      <c r="C53" s="49" t="s">
        <v>84</v>
      </c>
      <c r="D53" s="111">
        <f>D54+D55+D56+D57+D58</f>
        <v>11596.5</v>
      </c>
      <c r="E53" s="111"/>
      <c r="F53" s="111"/>
      <c r="G53" s="123"/>
      <c r="H53" s="123">
        <f>H54+H55+H56+H57+H58</f>
        <v>11596.5</v>
      </c>
      <c r="I53" s="48"/>
      <c r="J53" s="12"/>
    </row>
    <row r="54" spans="2:10" ht="12.75">
      <c r="B54" s="95"/>
      <c r="C54" s="37">
        <v>2011</v>
      </c>
      <c r="D54" s="112">
        <v>1718</v>
      </c>
      <c r="E54" s="112"/>
      <c r="F54" s="112"/>
      <c r="G54" s="124"/>
      <c r="H54" s="124">
        <v>1718</v>
      </c>
      <c r="I54" s="43" t="s">
        <v>31</v>
      </c>
      <c r="J54" s="12"/>
    </row>
    <row r="55" spans="2:10" ht="12.75">
      <c r="B55" s="95"/>
      <c r="C55" s="37">
        <v>2012</v>
      </c>
      <c r="D55" s="112">
        <v>1718</v>
      </c>
      <c r="E55" s="112"/>
      <c r="F55" s="112"/>
      <c r="G55" s="124"/>
      <c r="H55" s="124">
        <v>1718</v>
      </c>
      <c r="I55" s="43" t="s">
        <v>31</v>
      </c>
      <c r="J55" s="12"/>
    </row>
    <row r="56" spans="2:10" ht="12.75">
      <c r="B56" s="95"/>
      <c r="C56" s="37">
        <v>2013</v>
      </c>
      <c r="D56" s="112">
        <v>1718</v>
      </c>
      <c r="E56" s="112"/>
      <c r="F56" s="112"/>
      <c r="G56" s="124"/>
      <c r="H56" s="124">
        <v>1718</v>
      </c>
      <c r="I56" s="43" t="s">
        <v>31</v>
      </c>
      <c r="J56" s="12"/>
    </row>
    <row r="57" spans="2:10" ht="12.75">
      <c r="B57" s="95"/>
      <c r="C57" s="37">
        <v>2014</v>
      </c>
      <c r="D57" s="112">
        <v>3436</v>
      </c>
      <c r="E57" s="112"/>
      <c r="F57" s="112"/>
      <c r="G57" s="124"/>
      <c r="H57" s="124">
        <v>3436</v>
      </c>
      <c r="I57" s="43" t="s">
        <v>32</v>
      </c>
      <c r="J57" s="12"/>
    </row>
    <row r="58" spans="1:10" ht="12.75">
      <c r="A58" s="68"/>
      <c r="B58" s="96"/>
      <c r="C58" s="52">
        <v>2015</v>
      </c>
      <c r="D58" s="113">
        <v>3006.5</v>
      </c>
      <c r="E58" s="113"/>
      <c r="F58" s="113"/>
      <c r="G58" s="125"/>
      <c r="H58" s="125">
        <v>3006.5</v>
      </c>
      <c r="I58" s="51" t="s">
        <v>33</v>
      </c>
      <c r="J58" s="12"/>
    </row>
    <row r="59" spans="1:10" ht="27" customHeight="1">
      <c r="A59" s="69" t="s">
        <v>283</v>
      </c>
      <c r="B59" s="94" t="s">
        <v>18</v>
      </c>
      <c r="C59" s="49" t="s">
        <v>84</v>
      </c>
      <c r="D59" s="111">
        <f>D60+D61+D62+D63</f>
        <v>7516</v>
      </c>
      <c r="E59" s="111"/>
      <c r="F59" s="111"/>
      <c r="G59" s="123"/>
      <c r="H59" s="123">
        <f>H60+H61+H62+H63</f>
        <v>7516</v>
      </c>
      <c r="I59" s="48"/>
      <c r="J59" s="12"/>
    </row>
    <row r="60" spans="2:10" ht="12.75">
      <c r="B60" s="95"/>
      <c r="C60" s="37">
        <v>2015</v>
      </c>
      <c r="D60" s="112">
        <v>1073</v>
      </c>
      <c r="E60" s="112"/>
      <c r="F60" s="112"/>
      <c r="G60" s="124"/>
      <c r="H60" s="124">
        <v>1073</v>
      </c>
      <c r="I60" s="43" t="s">
        <v>34</v>
      </c>
      <c r="J60" s="12"/>
    </row>
    <row r="61" spans="2:10" ht="12.75">
      <c r="B61" s="95"/>
      <c r="C61" s="37">
        <v>2016</v>
      </c>
      <c r="D61" s="112">
        <v>1073</v>
      </c>
      <c r="E61" s="112"/>
      <c r="F61" s="112"/>
      <c r="G61" s="124"/>
      <c r="H61" s="124">
        <v>1073</v>
      </c>
      <c r="I61" s="43" t="s">
        <v>34</v>
      </c>
      <c r="J61" s="12"/>
    </row>
    <row r="62" spans="2:10" ht="12.75">
      <c r="B62" s="95"/>
      <c r="C62" s="37">
        <v>2017</v>
      </c>
      <c r="D62" s="112">
        <v>2148</v>
      </c>
      <c r="E62" s="112"/>
      <c r="F62" s="112"/>
      <c r="G62" s="124"/>
      <c r="H62" s="124">
        <v>2148</v>
      </c>
      <c r="I62" s="43" t="s">
        <v>42</v>
      </c>
      <c r="J62" s="12"/>
    </row>
    <row r="63" spans="1:10" ht="12.75">
      <c r="A63" s="68"/>
      <c r="B63" s="96"/>
      <c r="C63" s="52">
        <v>2018</v>
      </c>
      <c r="D63" s="113">
        <v>3222</v>
      </c>
      <c r="E63" s="113"/>
      <c r="F63" s="113"/>
      <c r="G63" s="125"/>
      <c r="H63" s="125">
        <v>3222</v>
      </c>
      <c r="I63" s="51" t="s">
        <v>41</v>
      </c>
      <c r="J63" s="12"/>
    </row>
    <row r="64" spans="1:9" ht="38.25">
      <c r="A64" s="66" t="s">
        <v>284</v>
      </c>
      <c r="B64" s="40" t="s">
        <v>19</v>
      </c>
      <c r="C64" s="14">
        <v>2013</v>
      </c>
      <c r="D64" s="66">
        <v>1179.1</v>
      </c>
      <c r="E64" s="66"/>
      <c r="F64" s="66"/>
      <c r="G64" s="66"/>
      <c r="H64" s="120">
        <v>1179.1</v>
      </c>
      <c r="I64" s="20" t="s">
        <v>43</v>
      </c>
    </row>
    <row r="65" spans="1:9" ht="38.25">
      <c r="A65" s="66" t="s">
        <v>285</v>
      </c>
      <c r="B65" s="40" t="s">
        <v>20</v>
      </c>
      <c r="C65" s="14">
        <v>2016</v>
      </c>
      <c r="D65" s="66">
        <v>1503.3</v>
      </c>
      <c r="E65" s="66"/>
      <c r="F65" s="66"/>
      <c r="G65" s="66"/>
      <c r="H65" s="120">
        <v>1503.3</v>
      </c>
      <c r="I65" s="20" t="s">
        <v>44</v>
      </c>
    </row>
    <row r="66" spans="1:9" ht="38.25">
      <c r="A66" s="66" t="s">
        <v>286</v>
      </c>
      <c r="B66" s="40" t="s">
        <v>21</v>
      </c>
      <c r="C66" s="14">
        <v>2016</v>
      </c>
      <c r="D66" s="66">
        <v>1606.3</v>
      </c>
      <c r="E66" s="66"/>
      <c r="F66" s="66"/>
      <c r="G66" s="66"/>
      <c r="H66" s="120">
        <v>1606.3</v>
      </c>
      <c r="I66" s="20" t="s">
        <v>35</v>
      </c>
    </row>
    <row r="67" spans="1:9" ht="25.5">
      <c r="A67" s="66" t="s">
        <v>287</v>
      </c>
      <c r="B67" s="40" t="s">
        <v>22</v>
      </c>
      <c r="C67" s="14">
        <v>2011</v>
      </c>
      <c r="D67" s="66">
        <v>2147.5</v>
      </c>
      <c r="E67" s="66"/>
      <c r="F67" s="66"/>
      <c r="G67" s="66"/>
      <c r="H67" s="120">
        <v>2147.5</v>
      </c>
      <c r="I67" s="20" t="s">
        <v>36</v>
      </c>
    </row>
    <row r="68" spans="1:9" ht="38.25">
      <c r="A68" s="66" t="s">
        <v>288</v>
      </c>
      <c r="B68" s="97" t="s">
        <v>23</v>
      </c>
      <c r="C68" s="55">
        <v>2011</v>
      </c>
      <c r="D68" s="114">
        <v>228.8</v>
      </c>
      <c r="E68" s="114"/>
      <c r="F68" s="114"/>
      <c r="G68" s="114"/>
      <c r="H68" s="126">
        <v>228.8</v>
      </c>
      <c r="I68" s="54" t="s">
        <v>38</v>
      </c>
    </row>
    <row r="69" spans="1:9" ht="41.25" customHeight="1">
      <c r="A69" s="69" t="s">
        <v>289</v>
      </c>
      <c r="B69" s="94" t="s">
        <v>27</v>
      </c>
      <c r="C69" s="49" t="s">
        <v>84</v>
      </c>
      <c r="D69" s="111">
        <f>D70+D71+D72</f>
        <v>2920.6000000000004</v>
      </c>
      <c r="E69" s="111"/>
      <c r="F69" s="111"/>
      <c r="G69" s="123"/>
      <c r="H69" s="123">
        <f>H70+H71+H72</f>
        <v>2920.6000000000004</v>
      </c>
      <c r="I69" s="48"/>
    </row>
    <row r="70" spans="2:9" ht="12.75">
      <c r="B70" s="95"/>
      <c r="C70" s="37">
        <v>2013</v>
      </c>
      <c r="D70" s="112">
        <v>1460.3</v>
      </c>
      <c r="E70" s="112"/>
      <c r="F70" s="112"/>
      <c r="G70" s="124"/>
      <c r="H70" s="124">
        <v>1460.3</v>
      </c>
      <c r="I70" s="43" t="s">
        <v>45</v>
      </c>
    </row>
    <row r="71" spans="2:9" ht="12.75">
      <c r="B71" s="95"/>
      <c r="C71" s="37">
        <v>2015</v>
      </c>
      <c r="D71" s="112">
        <v>859</v>
      </c>
      <c r="E71" s="112"/>
      <c r="F71" s="112"/>
      <c r="G71" s="124"/>
      <c r="H71" s="124">
        <v>859</v>
      </c>
      <c r="I71" s="43" t="s">
        <v>46</v>
      </c>
    </row>
    <row r="72" spans="1:9" ht="12.75">
      <c r="A72" s="68"/>
      <c r="B72" s="96"/>
      <c r="C72" s="52">
        <v>2017</v>
      </c>
      <c r="D72" s="113">
        <v>601.3</v>
      </c>
      <c r="E72" s="113"/>
      <c r="F72" s="113"/>
      <c r="G72" s="125"/>
      <c r="H72" s="125">
        <v>601.3</v>
      </c>
      <c r="I72" s="51" t="s">
        <v>39</v>
      </c>
    </row>
    <row r="73" spans="1:9" ht="38.25">
      <c r="A73" s="66" t="s">
        <v>294</v>
      </c>
      <c r="B73" s="97" t="s">
        <v>28</v>
      </c>
      <c r="C73" s="55">
        <v>2017</v>
      </c>
      <c r="D73" s="114">
        <v>445.4</v>
      </c>
      <c r="E73" s="114"/>
      <c r="F73" s="114"/>
      <c r="G73" s="114"/>
      <c r="H73" s="126">
        <v>445.4</v>
      </c>
      <c r="I73" s="54" t="s">
        <v>40</v>
      </c>
    </row>
    <row r="74" spans="1:9" ht="38.25">
      <c r="A74" s="66" t="s">
        <v>290</v>
      </c>
      <c r="B74" s="97" t="s">
        <v>29</v>
      </c>
      <c r="C74" s="55">
        <v>2018</v>
      </c>
      <c r="D74" s="114">
        <v>334.1</v>
      </c>
      <c r="E74" s="114"/>
      <c r="F74" s="114"/>
      <c r="G74" s="114"/>
      <c r="H74" s="126">
        <v>334.1</v>
      </c>
      <c r="I74" s="54" t="s">
        <v>47</v>
      </c>
    </row>
    <row r="75" spans="1:9" ht="25.5">
      <c r="A75" s="66" t="s">
        <v>291</v>
      </c>
      <c r="B75" s="97" t="s">
        <v>25</v>
      </c>
      <c r="C75" s="55">
        <v>2012</v>
      </c>
      <c r="D75" s="114">
        <v>378</v>
      </c>
      <c r="E75" s="114"/>
      <c r="F75" s="114"/>
      <c r="G75" s="114"/>
      <c r="H75" s="126">
        <v>378</v>
      </c>
      <c r="I75" s="54" t="s">
        <v>48</v>
      </c>
    </row>
    <row r="76" spans="1:9" ht="25.5">
      <c r="A76" s="66" t="s">
        <v>292</v>
      </c>
      <c r="B76" s="97" t="s">
        <v>24</v>
      </c>
      <c r="C76" s="55">
        <v>2013</v>
      </c>
      <c r="D76" s="114">
        <v>378</v>
      </c>
      <c r="E76" s="114"/>
      <c r="F76" s="114"/>
      <c r="G76" s="114"/>
      <c r="H76" s="126">
        <v>378</v>
      </c>
      <c r="I76" s="54" t="s">
        <v>48</v>
      </c>
    </row>
    <row r="77" spans="1:9" ht="25.5">
      <c r="A77" s="66" t="s">
        <v>293</v>
      </c>
      <c r="B77" s="97" t="s">
        <v>26</v>
      </c>
      <c r="C77" s="55">
        <v>2017</v>
      </c>
      <c r="D77" s="114">
        <v>1331.5</v>
      </c>
      <c r="E77" s="114"/>
      <c r="F77" s="114"/>
      <c r="G77" s="114"/>
      <c r="H77" s="126">
        <v>1331.5</v>
      </c>
      <c r="I77" s="54" t="s">
        <v>49</v>
      </c>
    </row>
    <row r="78" spans="1:9" ht="25.5">
      <c r="A78" s="66" t="s">
        <v>295</v>
      </c>
      <c r="B78" s="97" t="s">
        <v>30</v>
      </c>
      <c r="C78" s="55">
        <v>2018</v>
      </c>
      <c r="D78" s="114">
        <v>987.9</v>
      </c>
      <c r="E78" s="114"/>
      <c r="F78" s="114"/>
      <c r="G78" s="114"/>
      <c r="H78" s="126">
        <v>987.9</v>
      </c>
      <c r="I78" s="54" t="s">
        <v>50</v>
      </c>
    </row>
    <row r="79" spans="1:9" ht="25.5">
      <c r="A79" s="69" t="s">
        <v>296</v>
      </c>
      <c r="B79" s="94" t="s">
        <v>37</v>
      </c>
      <c r="C79" s="49" t="s">
        <v>84</v>
      </c>
      <c r="D79" s="111">
        <f>D80+D81</f>
        <v>5325.8</v>
      </c>
      <c r="E79" s="111"/>
      <c r="F79" s="111"/>
      <c r="G79" s="123"/>
      <c r="H79" s="123">
        <f>H80+H81</f>
        <v>5325.8</v>
      </c>
      <c r="I79" s="5"/>
    </row>
    <row r="80" spans="2:9" ht="12.75">
      <c r="B80" s="95"/>
      <c r="C80" s="37">
        <v>2019</v>
      </c>
      <c r="D80" s="112">
        <v>2662.9</v>
      </c>
      <c r="E80" s="112"/>
      <c r="F80" s="112"/>
      <c r="G80" s="124"/>
      <c r="H80" s="124">
        <v>2662.9</v>
      </c>
      <c r="I80" s="43" t="s">
        <v>51</v>
      </c>
    </row>
    <row r="81" spans="1:9" ht="12.75">
      <c r="A81" s="68"/>
      <c r="B81" s="96"/>
      <c r="C81" s="52">
        <v>2020</v>
      </c>
      <c r="D81" s="113">
        <v>2662.9</v>
      </c>
      <c r="E81" s="113"/>
      <c r="F81" s="113"/>
      <c r="G81" s="125"/>
      <c r="H81" s="125">
        <v>2662.9</v>
      </c>
      <c r="I81" s="51" t="s">
        <v>51</v>
      </c>
    </row>
    <row r="82" spans="1:9" ht="38.25">
      <c r="A82" s="66" t="s">
        <v>297</v>
      </c>
      <c r="B82" s="92" t="s">
        <v>53</v>
      </c>
      <c r="C82" s="56">
        <v>2011</v>
      </c>
      <c r="D82" s="115">
        <v>354.3</v>
      </c>
      <c r="E82" s="115"/>
      <c r="F82" s="115"/>
      <c r="G82" s="115"/>
      <c r="H82" s="127">
        <v>354.3</v>
      </c>
      <c r="I82" s="20" t="s">
        <v>52</v>
      </c>
    </row>
    <row r="83" spans="1:9" ht="25.5">
      <c r="A83" s="66" t="s">
        <v>298</v>
      </c>
      <c r="B83" s="92" t="s">
        <v>54</v>
      </c>
      <c r="C83" s="56">
        <v>2011</v>
      </c>
      <c r="D83" s="115">
        <v>354.3</v>
      </c>
      <c r="E83" s="115"/>
      <c r="F83" s="115"/>
      <c r="G83" s="115"/>
      <c r="H83" s="127">
        <v>354.3</v>
      </c>
      <c r="I83" s="20" t="s">
        <v>52</v>
      </c>
    </row>
    <row r="84" spans="1:9" ht="25.5">
      <c r="A84" s="66" t="s">
        <v>299</v>
      </c>
      <c r="B84" s="92" t="s">
        <v>56</v>
      </c>
      <c r="C84" s="56">
        <v>2011</v>
      </c>
      <c r="D84" s="115">
        <v>354.3</v>
      </c>
      <c r="E84" s="115"/>
      <c r="F84" s="115"/>
      <c r="G84" s="115"/>
      <c r="H84" s="127">
        <v>354.3</v>
      </c>
      <c r="I84" s="20" t="s">
        <v>52</v>
      </c>
    </row>
    <row r="85" spans="1:9" ht="25.5">
      <c r="A85" s="66" t="s">
        <v>273</v>
      </c>
      <c r="B85" s="92" t="s">
        <v>57</v>
      </c>
      <c r="C85" s="56">
        <v>2012</v>
      </c>
      <c r="D85" s="115">
        <v>510.4</v>
      </c>
      <c r="E85" s="115"/>
      <c r="F85" s="115"/>
      <c r="G85" s="115"/>
      <c r="H85" s="127">
        <v>510.4</v>
      </c>
      <c r="I85" s="20" t="s">
        <v>55</v>
      </c>
    </row>
    <row r="86" spans="1:9" ht="25.5">
      <c r="A86" s="66" t="s">
        <v>300</v>
      </c>
      <c r="B86" s="92" t="s">
        <v>232</v>
      </c>
      <c r="C86" s="56">
        <v>2012</v>
      </c>
      <c r="D86" s="115">
        <v>1127.4</v>
      </c>
      <c r="E86" s="66"/>
      <c r="F86" s="66"/>
      <c r="G86" s="66"/>
      <c r="H86" s="127">
        <v>1127.4</v>
      </c>
      <c r="I86" s="20" t="s">
        <v>58</v>
      </c>
    </row>
    <row r="87" spans="1:9" ht="25.5">
      <c r="A87" s="66" t="s">
        <v>301</v>
      </c>
      <c r="B87" s="97" t="s">
        <v>59</v>
      </c>
      <c r="C87" s="55">
        <v>2012</v>
      </c>
      <c r="D87" s="114">
        <v>755.9</v>
      </c>
      <c r="E87" s="114"/>
      <c r="F87" s="114"/>
      <c r="G87" s="114"/>
      <c r="H87" s="126">
        <v>755.9</v>
      </c>
      <c r="I87" s="54" t="s">
        <v>60</v>
      </c>
    </row>
    <row r="88" spans="1:9" ht="38.25">
      <c r="A88" s="66" t="s">
        <v>302</v>
      </c>
      <c r="B88" s="97" t="s">
        <v>61</v>
      </c>
      <c r="C88" s="55">
        <v>2019</v>
      </c>
      <c r="D88" s="114">
        <v>360.8</v>
      </c>
      <c r="E88" s="114"/>
      <c r="F88" s="114"/>
      <c r="G88" s="114"/>
      <c r="H88" s="126">
        <v>360.8</v>
      </c>
      <c r="I88" s="54" t="s">
        <v>62</v>
      </c>
    </row>
    <row r="89" spans="1:9" ht="38.25">
      <c r="A89" s="66" t="s">
        <v>303</v>
      </c>
      <c r="B89" s="97" t="s">
        <v>66</v>
      </c>
      <c r="C89" s="55">
        <v>2012</v>
      </c>
      <c r="D89" s="114">
        <v>953.5</v>
      </c>
      <c r="E89" s="114"/>
      <c r="F89" s="114"/>
      <c r="G89" s="114"/>
      <c r="H89" s="126">
        <v>953.5</v>
      </c>
      <c r="I89" s="54" t="s">
        <v>63</v>
      </c>
    </row>
    <row r="90" spans="1:9" ht="38.25">
      <c r="A90" s="66" t="s">
        <v>304</v>
      </c>
      <c r="B90" s="97" t="s">
        <v>67</v>
      </c>
      <c r="C90" s="55">
        <v>2014</v>
      </c>
      <c r="D90" s="114">
        <v>1118.6</v>
      </c>
      <c r="E90" s="114"/>
      <c r="F90" s="114"/>
      <c r="G90" s="114"/>
      <c r="H90" s="126">
        <v>1118.6</v>
      </c>
      <c r="I90" s="54" t="s">
        <v>64</v>
      </c>
    </row>
    <row r="91" spans="1:9" ht="38.25">
      <c r="A91" s="66" t="s">
        <v>305</v>
      </c>
      <c r="B91" s="97" t="s">
        <v>67</v>
      </c>
      <c r="C91" s="55">
        <v>2015</v>
      </c>
      <c r="D91" s="114">
        <v>361.4</v>
      </c>
      <c r="E91" s="114"/>
      <c r="F91" s="114"/>
      <c r="G91" s="114"/>
      <c r="H91" s="126">
        <v>361.4</v>
      </c>
      <c r="I91" s="54" t="s">
        <v>65</v>
      </c>
    </row>
    <row r="92" spans="1:9" ht="25.5">
      <c r="A92" s="66" t="s">
        <v>306</v>
      </c>
      <c r="B92" s="97" t="s">
        <v>68</v>
      </c>
      <c r="C92" s="55">
        <v>2016</v>
      </c>
      <c r="D92" s="114">
        <v>439.4</v>
      </c>
      <c r="E92" s="114"/>
      <c r="F92" s="114"/>
      <c r="G92" s="114"/>
      <c r="H92" s="126">
        <v>439.4</v>
      </c>
      <c r="I92" s="54" t="s">
        <v>69</v>
      </c>
    </row>
    <row r="93" spans="1:9" ht="25.5">
      <c r="A93" s="66" t="s">
        <v>307</v>
      </c>
      <c r="B93" s="97" t="s">
        <v>70</v>
      </c>
      <c r="C93" s="55">
        <v>2018</v>
      </c>
      <c r="D93" s="114">
        <v>1009.5</v>
      </c>
      <c r="E93" s="114"/>
      <c r="F93" s="114"/>
      <c r="G93" s="114"/>
      <c r="H93" s="126">
        <v>1009.5</v>
      </c>
      <c r="I93" s="54" t="s">
        <v>71</v>
      </c>
    </row>
    <row r="94" spans="1:9" ht="25.5">
      <c r="A94" s="66" t="s">
        <v>308</v>
      </c>
      <c r="B94" s="97" t="s">
        <v>72</v>
      </c>
      <c r="C94" s="55">
        <v>2013</v>
      </c>
      <c r="D94" s="114">
        <v>1100</v>
      </c>
      <c r="E94" s="114"/>
      <c r="F94" s="114"/>
      <c r="G94" s="114"/>
      <c r="H94" s="126">
        <v>1100</v>
      </c>
      <c r="I94" s="54" t="s">
        <v>73</v>
      </c>
    </row>
    <row r="95" spans="1:9" ht="25.5">
      <c r="A95" s="69" t="s">
        <v>309</v>
      </c>
      <c r="B95" s="91" t="s">
        <v>74</v>
      </c>
      <c r="C95" s="35" t="s">
        <v>84</v>
      </c>
      <c r="D95" s="110">
        <f>D96+D97+D98</f>
        <v>2130.3</v>
      </c>
      <c r="E95" s="110"/>
      <c r="F95" s="110"/>
      <c r="G95" s="121"/>
      <c r="H95" s="121">
        <f>H96+H97+H98</f>
        <v>2130.3</v>
      </c>
      <c r="I95" s="5"/>
    </row>
    <row r="96" spans="2:9" ht="12.75">
      <c r="B96" s="98"/>
      <c r="C96" s="38">
        <v>2014</v>
      </c>
      <c r="D96" s="86">
        <v>231.9</v>
      </c>
      <c r="E96" s="86"/>
      <c r="F96" s="86"/>
      <c r="G96" s="128"/>
      <c r="H96" s="128">
        <v>231.9</v>
      </c>
      <c r="I96" s="42" t="s">
        <v>75</v>
      </c>
    </row>
    <row r="97" spans="2:9" ht="12.75">
      <c r="B97" s="98"/>
      <c r="C97" s="38">
        <v>2019</v>
      </c>
      <c r="D97" s="86">
        <v>949.2</v>
      </c>
      <c r="E97" s="86"/>
      <c r="F97" s="86"/>
      <c r="G97" s="128"/>
      <c r="H97" s="128">
        <v>949.2</v>
      </c>
      <c r="I97" s="42" t="s">
        <v>76</v>
      </c>
    </row>
    <row r="98" spans="1:9" ht="12.75">
      <c r="A98" s="68"/>
      <c r="B98" s="99"/>
      <c r="C98" s="58">
        <v>2020</v>
      </c>
      <c r="D98" s="87">
        <v>949.2</v>
      </c>
      <c r="E98" s="87"/>
      <c r="F98" s="87"/>
      <c r="G98" s="129"/>
      <c r="H98" s="129">
        <v>949.2</v>
      </c>
      <c r="I98" s="57" t="s">
        <v>76</v>
      </c>
    </row>
    <row r="99" spans="1:9" ht="25.5">
      <c r="A99" s="69" t="s">
        <v>310</v>
      </c>
      <c r="B99" s="94" t="s">
        <v>77</v>
      </c>
      <c r="C99" s="49" t="s">
        <v>84</v>
      </c>
      <c r="D99" s="111">
        <f>D100+D101</f>
        <v>1932.8</v>
      </c>
      <c r="E99" s="111"/>
      <c r="F99" s="111"/>
      <c r="G99" s="123"/>
      <c r="H99" s="123">
        <f>H100+H101</f>
        <v>1932.8</v>
      </c>
      <c r="I99" s="48"/>
    </row>
    <row r="100" spans="2:9" ht="12.75">
      <c r="B100" s="95"/>
      <c r="C100" s="37">
        <v>2016</v>
      </c>
      <c r="D100" s="112">
        <v>944.9</v>
      </c>
      <c r="E100" s="112"/>
      <c r="F100" s="112"/>
      <c r="G100" s="124"/>
      <c r="H100" s="124">
        <v>944.9</v>
      </c>
      <c r="I100" s="43" t="s">
        <v>78</v>
      </c>
    </row>
    <row r="101" spans="1:9" ht="12.75">
      <c r="A101" s="68"/>
      <c r="B101" s="96"/>
      <c r="C101" s="52">
        <v>2017</v>
      </c>
      <c r="D101" s="113">
        <v>987.9</v>
      </c>
      <c r="E101" s="113"/>
      <c r="F101" s="113"/>
      <c r="G101" s="125"/>
      <c r="H101" s="125">
        <v>987.9</v>
      </c>
      <c r="I101" s="51" t="s">
        <v>50</v>
      </c>
    </row>
    <row r="102" spans="1:9" ht="25.5">
      <c r="A102" s="69" t="s">
        <v>311</v>
      </c>
      <c r="B102" s="94" t="s">
        <v>79</v>
      </c>
      <c r="C102" s="49" t="s">
        <v>84</v>
      </c>
      <c r="D102" s="111">
        <f>D103+D104</f>
        <v>2147.5</v>
      </c>
      <c r="E102" s="111"/>
      <c r="F102" s="111"/>
      <c r="G102" s="123"/>
      <c r="H102" s="123">
        <f>H103+H104</f>
        <v>2147.5</v>
      </c>
      <c r="I102" s="48"/>
    </row>
    <row r="103" spans="2:9" ht="12.75">
      <c r="B103" s="95"/>
      <c r="C103" s="37">
        <v>2019</v>
      </c>
      <c r="D103" s="112">
        <v>1073.8</v>
      </c>
      <c r="E103" s="112"/>
      <c r="F103" s="112"/>
      <c r="G103" s="124"/>
      <c r="H103" s="124">
        <v>1073.8</v>
      </c>
      <c r="I103" s="43" t="s">
        <v>80</v>
      </c>
    </row>
    <row r="104" spans="1:9" ht="12.75">
      <c r="A104" s="68"/>
      <c r="B104" s="96"/>
      <c r="C104" s="52">
        <v>2020</v>
      </c>
      <c r="D104" s="113">
        <v>1073.7</v>
      </c>
      <c r="E104" s="113"/>
      <c r="F104" s="113"/>
      <c r="G104" s="125"/>
      <c r="H104" s="125">
        <v>1073.7</v>
      </c>
      <c r="I104" s="51" t="s">
        <v>80</v>
      </c>
    </row>
    <row r="105" spans="3:8" ht="12.75">
      <c r="C105" s="33"/>
      <c r="D105" s="108"/>
      <c r="E105" s="108"/>
      <c r="F105" s="108"/>
      <c r="G105" s="118"/>
      <c r="H105" s="118"/>
    </row>
    <row r="106" spans="1:8" ht="12.75">
      <c r="A106" s="80">
        <v>2</v>
      </c>
      <c r="B106" s="100" t="s">
        <v>83</v>
      </c>
      <c r="C106" s="33" t="s">
        <v>84</v>
      </c>
      <c r="D106" s="108">
        <f>D107+D108+D109+D110+D111+D112+D113+D114+D115+D116</f>
        <v>3645.6</v>
      </c>
      <c r="E106" s="108">
        <f>E107+E108+E109+E110+E111+E112+E113+E114+E115+E116</f>
        <v>359</v>
      </c>
      <c r="F106" s="108">
        <f>F107+F108+F109+F110+F111+F112+F113+F114+F115+F116</f>
        <v>0</v>
      </c>
      <c r="G106" s="118">
        <f>G107+G108+G109+G110+G111+G112+G113+G114+G115+G116</f>
        <v>0</v>
      </c>
      <c r="H106" s="118">
        <f>H107+H108+H109+H110+H111+H112+H113+H114+H115+H116</f>
        <v>3286.6</v>
      </c>
    </row>
    <row r="107" spans="2:8" ht="12.75">
      <c r="B107" s="100"/>
      <c r="C107" s="33">
        <v>2011</v>
      </c>
      <c r="D107" s="108">
        <f>D119+D130+D138+D141+D146+D153+D164+D176+D188+D228+D233+D239+D249+D260+D272+D280</f>
        <v>370.59999999999997</v>
      </c>
      <c r="E107" s="108">
        <f>E119+E130+E138+E141+E146+E153+E164+E176+E188+E228+E233+E239+E249+E260+E272+E280</f>
        <v>24</v>
      </c>
      <c r="F107" s="108">
        <f>F119+F130+F138+F141+F146+F153+F164+F176+F188+F228+F233+F239+F249+F260+F272+F280</f>
        <v>0</v>
      </c>
      <c r="G107" s="118">
        <f>G119+G130+G138+G141+G146+G153+G164+G176+G188+G228+G233+G239+G249+G260+G272+G280</f>
        <v>0</v>
      </c>
      <c r="H107" s="118">
        <f>H119+H130+H138+H141+H146+H153+H164+H176+H188+H228+H233+H239+H249+H260+H272+H280</f>
        <v>346.59999999999997</v>
      </c>
    </row>
    <row r="108" spans="2:8" ht="12.75">
      <c r="B108" s="100"/>
      <c r="C108" s="33">
        <v>2012</v>
      </c>
      <c r="D108" s="108">
        <f>D120+D131+D139+D142+D147+D154+D165+D177+D189+D229+D235+D240+D250+D261+D273+D281</f>
        <v>334.40000000000003</v>
      </c>
      <c r="E108" s="108">
        <f>E120+E131+E139+E142+E147+E154+E165+E177+E189+E229+E235+E240+E250+E261+E273+E281</f>
        <v>26</v>
      </c>
      <c r="F108" s="108">
        <f>F120+F131+F139+F142+F147+F154+F165+F177+F189+F229+F235+F240+F250+F261+F273+F281</f>
        <v>0</v>
      </c>
      <c r="G108" s="118">
        <f>G120+G131+G139+G142+G147+G154+G165+G177+G189+G229+G235+G240+G250+G261+G273+G281</f>
        <v>0</v>
      </c>
      <c r="H108" s="118">
        <f>H120+H131+H139+H142+H147+H154+H165+H177+H189+H229+H235+H240+H250+H261+H273+H281</f>
        <v>308.40000000000003</v>
      </c>
    </row>
    <row r="109" spans="2:8" ht="12.75">
      <c r="B109" s="100"/>
      <c r="C109" s="33">
        <v>2013</v>
      </c>
      <c r="D109" s="108">
        <f>D121+D132+D143+D155+D166+D178+D190+D198+D230+D241+D251+D262+D274+D282</f>
        <v>600.5</v>
      </c>
      <c r="E109" s="108">
        <f>E121+E132+E143+E155+E166+E178+E190+E198+E230+E241+E251+E262+E274+E282</f>
        <v>28</v>
      </c>
      <c r="F109" s="108">
        <f>F121+F132+F143+F155+F166+F178+F190+F198+F230+F241+F251+F262+F274+F282</f>
        <v>0</v>
      </c>
      <c r="G109" s="118">
        <f>G121+G132+G143+G155+G166+G178+G190+G198+G230+G241+G251+G262+G274+G282</f>
        <v>0</v>
      </c>
      <c r="H109" s="118">
        <f>H121+H132+H143+H155+H166+H178+H190+H198+H230+H241+H251+H262+H274+H282</f>
        <v>572.5</v>
      </c>
    </row>
    <row r="110" spans="2:8" ht="12.75">
      <c r="B110" s="100"/>
      <c r="C110" s="33">
        <v>2014</v>
      </c>
      <c r="D110" s="108">
        <f>D122+D133+D144+D149+D156+D167+D179+D191+D199+D219+D231+D236+D242+D252+D263+D275+D283</f>
        <v>344.49999999999994</v>
      </c>
      <c r="E110" s="108">
        <f>E122+E133+E144+E149+E156+E167+E179+E191+E199+E219+E231+E236+E242+E252+E263+E275+E283</f>
        <v>31</v>
      </c>
      <c r="F110" s="108">
        <f>F122+F133+F144+F149+F156+F167+F179+F191+F199+F219+F231+F236+F242+F252+F263+F275+F283</f>
        <v>0</v>
      </c>
      <c r="G110" s="118">
        <f>G122+G133+G144+G149+G156+G167+G179+G191+G199+G219+G231+G236+G242+G252+G263+G275+G283</f>
        <v>0</v>
      </c>
      <c r="H110" s="118">
        <f>H122+H133+H144+H149+H156+H167+H179+H191+H199+H219+H231+H236+H242+H252+H263+H275+H283</f>
        <v>313.49999999999994</v>
      </c>
    </row>
    <row r="111" spans="2:8" ht="12.75">
      <c r="B111" s="100"/>
      <c r="C111" s="33">
        <v>2015</v>
      </c>
      <c r="D111" s="108">
        <f>D123+D134+D150+D157+D168+D180+D193+D200+D220+D232+D243+D253+D264+D276+D284</f>
        <v>280.4</v>
      </c>
      <c r="E111" s="108">
        <f>E123+E134+E150+E157+E168+E180+E193+E200+E220+E232+E243+E253+E264+E276+E284</f>
        <v>34</v>
      </c>
      <c r="F111" s="108">
        <f>F123+F134+F150+F157+F168+F180+F193+F200+F220+F232+F243+F253+F264+F276+F284</f>
        <v>0</v>
      </c>
      <c r="G111" s="118">
        <f>G123+G134+G150+G157+G168+G180+G193+G200+G220+G232+G243+G253+G264+G276+G284</f>
        <v>0</v>
      </c>
      <c r="H111" s="118">
        <f>H123+H134+H150+H157+H168+H180+H193+H200+H220+H232+H243+H253+H264+H276+H284</f>
        <v>246.39999999999998</v>
      </c>
    </row>
    <row r="112" spans="2:8" ht="12.75">
      <c r="B112" s="100"/>
      <c r="C112" s="33">
        <v>2016</v>
      </c>
      <c r="D112" s="108">
        <f>D124+D135+D151+D158+D169+D181+D194+D202+D207+D213+D221+D244+D254+D265+D277+D285</f>
        <v>352.1</v>
      </c>
      <c r="E112" s="108">
        <f>E124+E135+E151+E158+E169+E181+E194+E202+E207+E213+E221+E244+E254+E265+E277+E285</f>
        <v>37</v>
      </c>
      <c r="F112" s="108">
        <f>F124+F135+F151+F158+F169+F181+F194+F202+F207+F213+F221+F244+F254+F265+F277+F285</f>
        <v>0</v>
      </c>
      <c r="G112" s="118">
        <f>G124+G135+G151+G158+G169+G181+G194+G202+G207+G213+G221+G244+G254+G265+G277+G285</f>
        <v>0</v>
      </c>
      <c r="H112" s="118">
        <f>H124+H135+H151+H158+H169+H181+H194+H202+H207+H213+H221+H244+H254+H265+H277+H285</f>
        <v>315.1</v>
      </c>
    </row>
    <row r="113" spans="2:8" ht="12.75">
      <c r="B113" s="100"/>
      <c r="C113" s="33">
        <v>2017</v>
      </c>
      <c r="D113" s="108">
        <f>D125+D136+D159+D170+D182+D195+D203+D208+D214+D222+D245+D255+D266+D278+D286</f>
        <v>414.09999999999997</v>
      </c>
      <c r="E113" s="108">
        <f>E125+E136+E159+E170+E182+E195+E203+E208+E214+E222+E245+E255+E266+E278+E286</f>
        <v>40</v>
      </c>
      <c r="F113" s="108">
        <f>F125+F136+F159+F170+F182+F195+F203+F208+F214+F222+F245+F255+F266+F278+F286</f>
        <v>0</v>
      </c>
      <c r="G113" s="118">
        <f>G125+G136+G159+G170+G182+G195+G203+G208+G214+G222+G245+G255+G266+G278+G286</f>
        <v>0</v>
      </c>
      <c r="H113" s="118">
        <f>H125+H136+H159+H170+H182+H195+H203+H208+H214+H222+H245+H255+H266+H278+H286</f>
        <v>374.09999999999997</v>
      </c>
    </row>
    <row r="114" spans="2:8" ht="12.75">
      <c r="B114" s="100"/>
      <c r="C114" s="33">
        <v>2018</v>
      </c>
      <c r="D114" s="108">
        <f>D126+D160+D171+D183+D196+D209+D204+D215+D246+D256+D267+D223</f>
        <v>384</v>
      </c>
      <c r="E114" s="108">
        <f>E126+E160+E171+E183+E196+E209+E204+E215+E246+E256+E267+E223</f>
        <v>43</v>
      </c>
      <c r="F114" s="108">
        <f>F126+F160+F171+F183+F196+F209+F204+F215+F246+F256+F267+F223</f>
        <v>0</v>
      </c>
      <c r="G114" s="118">
        <f>G126+G160+G171+G183+G196+G209+G204+G215+G246+G256+G267+G223</f>
        <v>0</v>
      </c>
      <c r="H114" s="118">
        <f>H126+H160+H171+H183+H196+H209+H204+H215+H246+H256+H267+H223</f>
        <v>341</v>
      </c>
    </row>
    <row r="115" spans="2:8" ht="12.75">
      <c r="B115" s="100"/>
      <c r="C115" s="33">
        <v>2019</v>
      </c>
      <c r="D115" s="108">
        <f>D127+D161+D172+D184+D210+D216+D224+D247+D257+D268+D205</f>
        <v>257</v>
      </c>
      <c r="E115" s="108">
        <f>E127+E161+E172+E184+E210+E216+E224+E247+E257+E268+E205</f>
        <v>46</v>
      </c>
      <c r="F115" s="108">
        <f>F127+F161+F172+F184+F210+F216+F224+F247+F257+F268+F205</f>
        <v>0</v>
      </c>
      <c r="G115" s="118">
        <f>G127+G161+G172+G184+G210+G216+G224+G247+G257+G268+G205</f>
        <v>0</v>
      </c>
      <c r="H115" s="118">
        <f>H127+H161+H172+H184+H210+H216+H224+H247+H257+H268+H205</f>
        <v>211</v>
      </c>
    </row>
    <row r="116" spans="1:9" ht="12.75">
      <c r="A116" s="68"/>
      <c r="B116" s="101"/>
      <c r="C116" s="34">
        <v>2020</v>
      </c>
      <c r="D116" s="109">
        <f>D128+D162+D173+D174+D185+D211+D217+D225+D258+D269</f>
        <v>308</v>
      </c>
      <c r="E116" s="109">
        <f>E128+E162+E173+E174+E185+E211+E217+E225+E258+E269</f>
        <v>50</v>
      </c>
      <c r="F116" s="109">
        <f>F128+F162+F173+F174+F185+F211+F217+F225+F258+F269</f>
        <v>0</v>
      </c>
      <c r="G116" s="119">
        <f>G128+G162+G173+G174+G185+G211+G217+G225+G258+G269</f>
        <v>0</v>
      </c>
      <c r="H116" s="119">
        <f>H128+H162+H173+H174+H185+H211+H217+H225+H258+H269</f>
        <v>258</v>
      </c>
      <c r="I116" s="7"/>
    </row>
    <row r="117" spans="1:8" ht="12.75">
      <c r="A117" s="81" t="s">
        <v>312</v>
      </c>
      <c r="B117" s="73" t="s">
        <v>95</v>
      </c>
      <c r="D117" s="67"/>
      <c r="E117" s="67"/>
      <c r="F117" s="67"/>
      <c r="G117" s="117"/>
      <c r="H117" s="117"/>
    </row>
    <row r="118" spans="1:9" ht="57.75" customHeight="1">
      <c r="A118" s="81"/>
      <c r="B118" s="73" t="s">
        <v>85</v>
      </c>
      <c r="C118" s="36" t="s">
        <v>84</v>
      </c>
      <c r="D118" s="116">
        <f>D119+D120+D121+D122+D123+D124+D125+D126+D127+D128</f>
        <v>25.5</v>
      </c>
      <c r="E118" s="116"/>
      <c r="F118" s="116"/>
      <c r="G118" s="130"/>
      <c r="H118" s="130">
        <f>H119+H120+H121+H122+H123+H124+H125+H126+H127+H128</f>
        <v>25.5</v>
      </c>
      <c r="I118" s="6" t="s">
        <v>103</v>
      </c>
    </row>
    <row r="119" spans="1:8" ht="12.75">
      <c r="A119" s="81"/>
      <c r="C119" s="3">
        <v>2011</v>
      </c>
      <c r="D119" s="67">
        <v>16.5</v>
      </c>
      <c r="E119" s="67"/>
      <c r="F119" s="67"/>
      <c r="G119" s="117"/>
      <c r="H119" s="117">
        <v>16.5</v>
      </c>
    </row>
    <row r="120" spans="1:8" ht="12.75">
      <c r="A120" s="81"/>
      <c r="C120" s="3">
        <v>2012</v>
      </c>
      <c r="D120" s="67">
        <v>1</v>
      </c>
      <c r="E120" s="67"/>
      <c r="F120" s="67"/>
      <c r="G120" s="117"/>
      <c r="H120" s="117">
        <v>1</v>
      </c>
    </row>
    <row r="121" spans="1:8" ht="12.75">
      <c r="A121" s="81"/>
      <c r="C121" s="3">
        <v>2013</v>
      </c>
      <c r="D121" s="67">
        <v>1</v>
      </c>
      <c r="E121" s="67"/>
      <c r="F121" s="67"/>
      <c r="G121" s="117"/>
      <c r="H121" s="117">
        <v>1</v>
      </c>
    </row>
    <row r="122" spans="1:8" ht="12.75">
      <c r="A122" s="81"/>
      <c r="C122" s="3">
        <v>2014</v>
      </c>
      <c r="D122" s="67">
        <v>1</v>
      </c>
      <c r="E122" s="67"/>
      <c r="F122" s="67"/>
      <c r="G122" s="117"/>
      <c r="H122" s="117">
        <v>1</v>
      </c>
    </row>
    <row r="123" spans="1:8" ht="12.75">
      <c r="A123" s="81"/>
      <c r="C123" s="3">
        <v>2015</v>
      </c>
      <c r="D123" s="67">
        <v>1</v>
      </c>
      <c r="E123" s="67"/>
      <c r="F123" s="67"/>
      <c r="G123" s="117"/>
      <c r="H123" s="117">
        <v>1</v>
      </c>
    </row>
    <row r="124" spans="1:8" ht="12.75">
      <c r="A124" s="81"/>
      <c r="C124" s="3">
        <v>2016</v>
      </c>
      <c r="D124" s="67">
        <v>1</v>
      </c>
      <c r="E124" s="67"/>
      <c r="F124" s="67"/>
      <c r="G124" s="117"/>
      <c r="H124" s="117">
        <v>1</v>
      </c>
    </row>
    <row r="125" spans="1:8" ht="12.75">
      <c r="A125" s="81"/>
      <c r="C125" s="3">
        <v>2017</v>
      </c>
      <c r="D125" s="67">
        <v>1</v>
      </c>
      <c r="E125" s="67"/>
      <c r="F125" s="67"/>
      <c r="G125" s="117"/>
      <c r="H125" s="117">
        <v>1</v>
      </c>
    </row>
    <row r="126" spans="1:8" ht="12.75">
      <c r="A126" s="81"/>
      <c r="C126" s="3">
        <v>2018</v>
      </c>
      <c r="D126" s="67">
        <v>1</v>
      </c>
      <c r="E126" s="67"/>
      <c r="F126" s="67"/>
      <c r="G126" s="117"/>
      <c r="H126" s="117">
        <v>1</v>
      </c>
    </row>
    <row r="127" spans="1:8" ht="12.75">
      <c r="A127" s="81"/>
      <c r="C127" s="3">
        <v>2019</v>
      </c>
      <c r="D127" s="67">
        <v>1</v>
      </c>
      <c r="E127" s="67"/>
      <c r="F127" s="67"/>
      <c r="G127" s="117"/>
      <c r="H127" s="117">
        <v>1</v>
      </c>
    </row>
    <row r="128" spans="1:9" ht="12.75">
      <c r="A128" s="82"/>
      <c r="B128" s="88"/>
      <c r="C128" s="4">
        <v>2020</v>
      </c>
      <c r="D128" s="68">
        <v>1</v>
      </c>
      <c r="E128" s="68"/>
      <c r="F128" s="68"/>
      <c r="G128" s="122"/>
      <c r="H128" s="122">
        <v>1</v>
      </c>
      <c r="I128" s="7"/>
    </row>
    <row r="129" spans="1:9" ht="118.5" customHeight="1">
      <c r="A129" s="83" t="s">
        <v>313</v>
      </c>
      <c r="B129" s="93" t="s">
        <v>408</v>
      </c>
      <c r="C129" s="35" t="s">
        <v>84</v>
      </c>
      <c r="D129" s="110">
        <f>D130+D131+D132+D133+D134+D135+D136</f>
        <v>285.4</v>
      </c>
      <c r="E129" s="110"/>
      <c r="F129" s="110"/>
      <c r="G129" s="121"/>
      <c r="H129" s="121">
        <f>H130+H131+H132+H133+H134+H135+H136</f>
        <v>285.4</v>
      </c>
      <c r="I129" s="5" t="s">
        <v>86</v>
      </c>
    </row>
    <row r="130" spans="1:8" ht="12.75">
      <c r="A130" s="81"/>
      <c r="C130" s="3">
        <v>2011</v>
      </c>
      <c r="D130" s="67">
        <v>37.4</v>
      </c>
      <c r="E130" s="67"/>
      <c r="F130" s="67"/>
      <c r="G130" s="117"/>
      <c r="H130" s="117">
        <v>37.4</v>
      </c>
    </row>
    <row r="131" spans="1:8" ht="12.75">
      <c r="A131" s="81"/>
      <c r="C131" s="3">
        <v>2012</v>
      </c>
      <c r="D131" s="67">
        <v>44</v>
      </c>
      <c r="E131" s="67"/>
      <c r="F131" s="67"/>
      <c r="G131" s="117"/>
      <c r="H131" s="117">
        <v>44</v>
      </c>
    </row>
    <row r="132" spans="1:8" ht="12.75">
      <c r="A132" s="81"/>
      <c r="C132" s="3">
        <v>2013</v>
      </c>
      <c r="D132" s="67">
        <v>82</v>
      </c>
      <c r="E132" s="67"/>
      <c r="F132" s="67"/>
      <c r="G132" s="117"/>
      <c r="H132" s="117">
        <v>82</v>
      </c>
    </row>
    <row r="133" spans="1:8" ht="12.75">
      <c r="A133" s="81"/>
      <c r="C133" s="3">
        <v>2014</v>
      </c>
      <c r="D133" s="67">
        <v>42</v>
      </c>
      <c r="E133" s="67"/>
      <c r="F133" s="67"/>
      <c r="G133" s="117"/>
      <c r="H133" s="117">
        <v>42</v>
      </c>
    </row>
    <row r="134" spans="1:8" ht="12.75">
      <c r="A134" s="81"/>
      <c r="C134" s="3">
        <v>2015</v>
      </c>
      <c r="D134" s="67">
        <v>30</v>
      </c>
      <c r="E134" s="67"/>
      <c r="F134" s="67"/>
      <c r="G134" s="117"/>
      <c r="H134" s="117">
        <v>30</v>
      </c>
    </row>
    <row r="135" spans="1:8" ht="12.75">
      <c r="A135" s="81"/>
      <c r="C135" s="3">
        <v>2016</v>
      </c>
      <c r="D135" s="67">
        <v>30</v>
      </c>
      <c r="E135" s="67"/>
      <c r="F135" s="67"/>
      <c r="G135" s="117"/>
      <c r="H135" s="117">
        <v>30</v>
      </c>
    </row>
    <row r="136" spans="1:9" ht="12.75">
      <c r="A136" s="82"/>
      <c r="B136" s="88"/>
      <c r="C136" s="4">
        <v>2017</v>
      </c>
      <c r="D136" s="68">
        <v>20</v>
      </c>
      <c r="E136" s="68"/>
      <c r="F136" s="68"/>
      <c r="G136" s="122"/>
      <c r="H136" s="122">
        <v>20</v>
      </c>
      <c r="I136" s="7"/>
    </row>
    <row r="137" spans="1:9" ht="76.5">
      <c r="A137" s="83" t="s">
        <v>314</v>
      </c>
      <c r="B137" s="93" t="s">
        <v>409</v>
      </c>
      <c r="C137" s="35" t="s">
        <v>84</v>
      </c>
      <c r="D137" s="110">
        <f>D138+D139</f>
        <v>4</v>
      </c>
      <c r="E137" s="110"/>
      <c r="F137" s="110"/>
      <c r="G137" s="121"/>
      <c r="H137" s="121">
        <f>H138+H139</f>
        <v>4</v>
      </c>
      <c r="I137" s="5" t="s">
        <v>105</v>
      </c>
    </row>
    <row r="138" spans="1:8" ht="12.75">
      <c r="A138" s="81"/>
      <c r="C138" s="3">
        <v>2011</v>
      </c>
      <c r="D138" s="67">
        <v>2</v>
      </c>
      <c r="E138" s="67"/>
      <c r="F138" s="67"/>
      <c r="G138" s="117"/>
      <c r="H138" s="117">
        <v>2</v>
      </c>
    </row>
    <row r="139" spans="1:9" ht="12.75">
      <c r="A139" s="82"/>
      <c r="B139" s="88"/>
      <c r="C139" s="4">
        <v>2012</v>
      </c>
      <c r="D139" s="68">
        <v>2</v>
      </c>
      <c r="E139" s="68"/>
      <c r="F139" s="68"/>
      <c r="G139" s="122"/>
      <c r="H139" s="122">
        <v>2</v>
      </c>
      <c r="I139" s="7"/>
    </row>
    <row r="140" spans="1:9" ht="51">
      <c r="A140" s="83" t="s">
        <v>315</v>
      </c>
      <c r="B140" s="93" t="s">
        <v>88</v>
      </c>
      <c r="C140" s="35" t="s">
        <v>84</v>
      </c>
      <c r="D140" s="110">
        <f>D141+D142+D143+D144</f>
        <v>80</v>
      </c>
      <c r="E140" s="110"/>
      <c r="F140" s="110"/>
      <c r="G140" s="121"/>
      <c r="H140" s="121">
        <f>H141+H142+H143+H144</f>
        <v>80</v>
      </c>
      <c r="I140" s="5" t="s">
        <v>103</v>
      </c>
    </row>
    <row r="141" spans="1:8" ht="12.75">
      <c r="A141" s="81"/>
      <c r="C141" s="3">
        <v>2011</v>
      </c>
      <c r="D141" s="67">
        <v>30</v>
      </c>
      <c r="E141" s="67"/>
      <c r="F141" s="67"/>
      <c r="G141" s="117"/>
      <c r="H141" s="117">
        <v>30</v>
      </c>
    </row>
    <row r="142" spans="1:8" ht="12.75">
      <c r="A142" s="81"/>
      <c r="C142" s="3">
        <v>2012</v>
      </c>
      <c r="D142" s="67">
        <v>30</v>
      </c>
      <c r="E142" s="67"/>
      <c r="F142" s="67"/>
      <c r="G142" s="117"/>
      <c r="H142" s="117">
        <v>30</v>
      </c>
    </row>
    <row r="143" spans="1:8" ht="12.75">
      <c r="A143" s="81"/>
      <c r="C143" s="3">
        <v>2013</v>
      </c>
      <c r="D143" s="67">
        <v>10</v>
      </c>
      <c r="E143" s="67"/>
      <c r="F143" s="67"/>
      <c r="G143" s="117"/>
      <c r="H143" s="117">
        <v>10</v>
      </c>
    </row>
    <row r="144" spans="1:9" ht="12.75">
      <c r="A144" s="82"/>
      <c r="B144" s="88"/>
      <c r="C144" s="4">
        <v>2014</v>
      </c>
      <c r="D144" s="68">
        <v>10</v>
      </c>
      <c r="E144" s="68"/>
      <c r="F144" s="68"/>
      <c r="G144" s="122"/>
      <c r="H144" s="122">
        <v>10</v>
      </c>
      <c r="I144" s="7"/>
    </row>
    <row r="145" spans="1:9" ht="38.25">
      <c r="A145" s="83" t="s">
        <v>316</v>
      </c>
      <c r="B145" s="93" t="s">
        <v>89</v>
      </c>
      <c r="C145" s="35" t="s">
        <v>84</v>
      </c>
      <c r="D145" s="110">
        <f>D146+D147</f>
        <v>37</v>
      </c>
      <c r="E145" s="110"/>
      <c r="F145" s="110"/>
      <c r="G145" s="121"/>
      <c r="H145" s="121">
        <f>H146+H147</f>
        <v>37</v>
      </c>
      <c r="I145" s="5" t="s">
        <v>106</v>
      </c>
    </row>
    <row r="146" spans="1:8" ht="12.75">
      <c r="A146" s="81"/>
      <c r="C146" s="3">
        <v>2011</v>
      </c>
      <c r="D146" s="67">
        <v>7</v>
      </c>
      <c r="E146" s="67"/>
      <c r="F146" s="67"/>
      <c r="G146" s="117"/>
      <c r="H146" s="117">
        <v>7</v>
      </c>
    </row>
    <row r="147" spans="1:9" ht="12.75">
      <c r="A147" s="82"/>
      <c r="B147" s="88"/>
      <c r="C147" s="4">
        <v>2012</v>
      </c>
      <c r="D147" s="68">
        <v>30</v>
      </c>
      <c r="E147" s="68"/>
      <c r="F147" s="68"/>
      <c r="G147" s="122"/>
      <c r="H147" s="122">
        <v>30</v>
      </c>
      <c r="I147" s="7"/>
    </row>
    <row r="148" spans="1:9" ht="38.25">
      <c r="A148" s="83" t="s">
        <v>317</v>
      </c>
      <c r="B148" s="93" t="s">
        <v>90</v>
      </c>
      <c r="C148" s="35" t="s">
        <v>84</v>
      </c>
      <c r="D148" s="110">
        <f>D149+D150+D151</f>
        <v>75</v>
      </c>
      <c r="E148" s="110"/>
      <c r="F148" s="110"/>
      <c r="G148" s="121"/>
      <c r="H148" s="121">
        <f>H149+H150+H151</f>
        <v>75</v>
      </c>
      <c r="I148" s="5" t="s">
        <v>107</v>
      </c>
    </row>
    <row r="149" spans="1:8" ht="12.75">
      <c r="A149" s="81"/>
      <c r="C149" s="3">
        <v>2014</v>
      </c>
      <c r="D149" s="67">
        <v>10</v>
      </c>
      <c r="E149" s="67"/>
      <c r="F149" s="67"/>
      <c r="G149" s="117"/>
      <c r="H149" s="117">
        <v>10</v>
      </c>
    </row>
    <row r="150" spans="1:8" ht="12.75">
      <c r="A150" s="81"/>
      <c r="C150" s="3">
        <v>2015</v>
      </c>
      <c r="D150" s="67">
        <v>30</v>
      </c>
      <c r="E150" s="67"/>
      <c r="F150" s="67"/>
      <c r="G150" s="117"/>
      <c r="H150" s="117">
        <v>30</v>
      </c>
    </row>
    <row r="151" spans="1:9" ht="12.75">
      <c r="A151" s="82"/>
      <c r="B151" s="88"/>
      <c r="C151" s="4">
        <v>2016</v>
      </c>
      <c r="D151" s="68">
        <v>35</v>
      </c>
      <c r="E151" s="68"/>
      <c r="F151" s="68"/>
      <c r="G151" s="122"/>
      <c r="H151" s="122">
        <v>35</v>
      </c>
      <c r="I151" s="7"/>
    </row>
    <row r="152" spans="1:9" ht="51">
      <c r="A152" s="83" t="s">
        <v>318</v>
      </c>
      <c r="B152" s="93" t="s">
        <v>91</v>
      </c>
      <c r="C152" s="35" t="s">
        <v>84</v>
      </c>
      <c r="D152" s="110">
        <f>D153+D154+D155+D156+D157+D158+D159+D160+D161+D162</f>
        <v>730</v>
      </c>
      <c r="E152" s="110"/>
      <c r="F152" s="110"/>
      <c r="G152" s="121"/>
      <c r="H152" s="121">
        <f>H153+H154+H155+H156+H157+H158+H159+H160+H161+H162</f>
        <v>730</v>
      </c>
      <c r="I152" s="5" t="s">
        <v>105</v>
      </c>
    </row>
    <row r="153" spans="1:8" ht="12.75">
      <c r="A153" s="81"/>
      <c r="C153" s="3">
        <v>2011</v>
      </c>
      <c r="D153" s="67">
        <v>19</v>
      </c>
      <c r="E153" s="67"/>
      <c r="F153" s="67"/>
      <c r="G153" s="117"/>
      <c r="H153" s="117">
        <v>19</v>
      </c>
    </row>
    <row r="154" spans="1:8" ht="12.75">
      <c r="A154" s="81"/>
      <c r="C154" s="3">
        <v>2012</v>
      </c>
      <c r="D154" s="67">
        <v>20</v>
      </c>
      <c r="E154" s="67"/>
      <c r="F154" s="67"/>
      <c r="G154" s="117"/>
      <c r="H154" s="117">
        <v>20</v>
      </c>
    </row>
    <row r="155" spans="1:8" ht="12.75">
      <c r="A155" s="81"/>
      <c r="C155" s="3">
        <v>2013</v>
      </c>
      <c r="D155" s="67">
        <v>21</v>
      </c>
      <c r="E155" s="67"/>
      <c r="F155" s="67"/>
      <c r="G155" s="117"/>
      <c r="H155" s="117">
        <v>21</v>
      </c>
    </row>
    <row r="156" spans="1:8" ht="12.75">
      <c r="A156" s="81"/>
      <c r="C156" s="3">
        <v>2014</v>
      </c>
      <c r="D156" s="67">
        <v>100</v>
      </c>
      <c r="E156" s="67"/>
      <c r="F156" s="67"/>
      <c r="G156" s="117"/>
      <c r="H156" s="117">
        <v>100</v>
      </c>
    </row>
    <row r="157" spans="1:8" ht="12.75">
      <c r="A157" s="81"/>
      <c r="C157" s="3">
        <v>2015</v>
      </c>
      <c r="D157" s="67">
        <v>70</v>
      </c>
      <c r="E157" s="67"/>
      <c r="F157" s="67"/>
      <c r="G157" s="117"/>
      <c r="H157" s="117">
        <v>70</v>
      </c>
    </row>
    <row r="158" spans="1:8" ht="12.75">
      <c r="A158" s="81"/>
      <c r="C158" s="3">
        <v>2016</v>
      </c>
      <c r="D158" s="67">
        <v>100</v>
      </c>
      <c r="E158" s="67"/>
      <c r="F158" s="67"/>
      <c r="G158" s="117"/>
      <c r="H158" s="117">
        <v>100</v>
      </c>
    </row>
    <row r="159" spans="1:8" ht="12.75">
      <c r="A159" s="81"/>
      <c r="C159" s="3">
        <v>2017</v>
      </c>
      <c r="D159" s="67">
        <v>100</v>
      </c>
      <c r="E159" s="67"/>
      <c r="F159" s="67"/>
      <c r="G159" s="117"/>
      <c r="H159" s="117">
        <v>100</v>
      </c>
    </row>
    <row r="160" spans="1:8" ht="12.75">
      <c r="A160" s="81"/>
      <c r="C160" s="3">
        <v>2018</v>
      </c>
      <c r="D160" s="67">
        <v>100</v>
      </c>
      <c r="E160" s="67"/>
      <c r="F160" s="67"/>
      <c r="G160" s="117"/>
      <c r="H160" s="117">
        <v>100</v>
      </c>
    </row>
    <row r="161" spans="1:8" ht="12.75">
      <c r="A161" s="81"/>
      <c r="C161" s="3">
        <v>2019</v>
      </c>
      <c r="D161" s="67">
        <v>100</v>
      </c>
      <c r="E161" s="67"/>
      <c r="F161" s="67"/>
      <c r="G161" s="117"/>
      <c r="H161" s="117">
        <v>100</v>
      </c>
    </row>
    <row r="162" spans="1:9" ht="12.75">
      <c r="A162" s="82"/>
      <c r="B162" s="88"/>
      <c r="C162" s="4">
        <v>2020</v>
      </c>
      <c r="D162" s="68">
        <v>100</v>
      </c>
      <c r="E162" s="68"/>
      <c r="F162" s="68"/>
      <c r="G162" s="122"/>
      <c r="H162" s="122">
        <v>100</v>
      </c>
      <c r="I162" s="7"/>
    </row>
    <row r="163" spans="1:9" ht="63.75">
      <c r="A163" s="83" t="s">
        <v>319</v>
      </c>
      <c r="B163" s="93" t="s">
        <v>92</v>
      </c>
      <c r="C163" s="35" t="s">
        <v>84</v>
      </c>
      <c r="D163" s="110">
        <f>D164+D165+D166+D167+D168+D169+D170+D171+D172+D173</f>
        <v>110</v>
      </c>
      <c r="E163" s="110"/>
      <c r="F163" s="110"/>
      <c r="G163" s="121"/>
      <c r="H163" s="121">
        <f>H164+H165+H166+H167+H168+H169+H170+H171+H172+H173</f>
        <v>110</v>
      </c>
      <c r="I163" s="5" t="s">
        <v>108</v>
      </c>
    </row>
    <row r="164" spans="1:8" ht="12.75">
      <c r="A164" s="81"/>
      <c r="C164" s="3">
        <v>2011</v>
      </c>
      <c r="D164" s="67">
        <v>5</v>
      </c>
      <c r="E164" s="67"/>
      <c r="F164" s="67"/>
      <c r="G164" s="117"/>
      <c r="H164" s="117">
        <v>5</v>
      </c>
    </row>
    <row r="165" spans="1:8" ht="12.75">
      <c r="A165" s="81"/>
      <c r="C165" s="3">
        <v>2012</v>
      </c>
      <c r="D165" s="67">
        <v>5</v>
      </c>
      <c r="E165" s="67"/>
      <c r="F165" s="67"/>
      <c r="G165" s="117"/>
      <c r="H165" s="117">
        <v>5</v>
      </c>
    </row>
    <row r="166" spans="1:8" ht="12.75">
      <c r="A166" s="81"/>
      <c r="C166" s="3">
        <v>2013</v>
      </c>
      <c r="D166" s="67">
        <v>10</v>
      </c>
      <c r="E166" s="67"/>
      <c r="F166" s="67"/>
      <c r="G166" s="117"/>
      <c r="H166" s="117">
        <v>10</v>
      </c>
    </row>
    <row r="167" spans="1:8" ht="12.75">
      <c r="A167" s="81"/>
      <c r="C167" s="3">
        <v>2014</v>
      </c>
      <c r="D167" s="67">
        <v>10</v>
      </c>
      <c r="E167" s="67"/>
      <c r="F167" s="67"/>
      <c r="G167" s="117"/>
      <c r="H167" s="117">
        <v>10</v>
      </c>
    </row>
    <row r="168" spans="1:8" ht="12.75">
      <c r="A168" s="81"/>
      <c r="C168" s="3">
        <v>2015</v>
      </c>
      <c r="D168" s="67">
        <v>10</v>
      </c>
      <c r="E168" s="67"/>
      <c r="F168" s="67"/>
      <c r="G168" s="117"/>
      <c r="H168" s="117">
        <v>10</v>
      </c>
    </row>
    <row r="169" spans="1:8" ht="12.75">
      <c r="A169" s="81"/>
      <c r="C169" s="3">
        <v>2016</v>
      </c>
      <c r="D169" s="67">
        <v>10</v>
      </c>
      <c r="E169" s="67"/>
      <c r="F169" s="67"/>
      <c r="G169" s="117"/>
      <c r="H169" s="117">
        <v>10</v>
      </c>
    </row>
    <row r="170" spans="1:8" ht="12.75">
      <c r="A170" s="81"/>
      <c r="C170" s="3">
        <v>2017</v>
      </c>
      <c r="D170" s="67">
        <v>10</v>
      </c>
      <c r="E170" s="67"/>
      <c r="F170" s="67"/>
      <c r="G170" s="117"/>
      <c r="H170" s="117">
        <v>10</v>
      </c>
    </row>
    <row r="171" spans="1:8" ht="12.75">
      <c r="A171" s="81"/>
      <c r="C171" s="3">
        <v>2018</v>
      </c>
      <c r="D171" s="67">
        <v>10</v>
      </c>
      <c r="E171" s="67"/>
      <c r="F171" s="67"/>
      <c r="G171" s="117"/>
      <c r="H171" s="117">
        <v>10</v>
      </c>
    </row>
    <row r="172" spans="1:8" ht="12.75">
      <c r="A172" s="81"/>
      <c r="C172" s="3">
        <v>2019</v>
      </c>
      <c r="D172" s="67">
        <v>20</v>
      </c>
      <c r="E172" s="67"/>
      <c r="F172" s="67"/>
      <c r="G172" s="117"/>
      <c r="H172" s="117">
        <v>20</v>
      </c>
    </row>
    <row r="173" spans="1:9" ht="12.75">
      <c r="A173" s="82"/>
      <c r="B173" s="88"/>
      <c r="C173" s="4">
        <v>2020</v>
      </c>
      <c r="D173" s="68">
        <v>20</v>
      </c>
      <c r="E173" s="68"/>
      <c r="F173" s="68"/>
      <c r="G173" s="122"/>
      <c r="H173" s="122">
        <v>20</v>
      </c>
      <c r="I173" s="7"/>
    </row>
    <row r="174" spans="1:9" ht="38.25">
      <c r="A174" s="70" t="s">
        <v>320</v>
      </c>
      <c r="B174" s="40" t="s">
        <v>93</v>
      </c>
      <c r="C174" s="14">
        <v>2020</v>
      </c>
      <c r="D174" s="66">
        <v>60</v>
      </c>
      <c r="E174" s="66"/>
      <c r="F174" s="66"/>
      <c r="G174" s="120"/>
      <c r="H174" s="120">
        <v>60</v>
      </c>
      <c r="I174" s="11" t="s">
        <v>109</v>
      </c>
    </row>
    <row r="175" spans="1:9" ht="63.75">
      <c r="A175" s="69" t="s">
        <v>321</v>
      </c>
      <c r="B175" s="93" t="s">
        <v>94</v>
      </c>
      <c r="C175" s="35" t="s">
        <v>84</v>
      </c>
      <c r="D175" s="110">
        <f>D176+D177+D178+D179+D180+D181+D182+D183+D184+D185</f>
        <v>20</v>
      </c>
      <c r="E175" s="110"/>
      <c r="F175" s="110"/>
      <c r="G175" s="121"/>
      <c r="H175" s="121">
        <f>H176+H177+H178+H179+H180+H181+H182+H183+H184+H185</f>
        <v>20</v>
      </c>
      <c r="I175" s="5" t="s">
        <v>110</v>
      </c>
    </row>
    <row r="176" spans="3:8" ht="12.75">
      <c r="C176" s="3">
        <v>2011</v>
      </c>
      <c r="D176" s="67">
        <v>2</v>
      </c>
      <c r="E176" s="67"/>
      <c r="F176" s="67"/>
      <c r="G176" s="117"/>
      <c r="H176" s="117">
        <v>2</v>
      </c>
    </row>
    <row r="177" spans="3:8" ht="12.75">
      <c r="C177" s="3">
        <v>2012</v>
      </c>
      <c r="D177" s="67">
        <v>2</v>
      </c>
      <c r="E177" s="67"/>
      <c r="F177" s="67"/>
      <c r="G177" s="117"/>
      <c r="H177" s="117">
        <v>2</v>
      </c>
    </row>
    <row r="178" spans="3:8" ht="12.75">
      <c r="C178" s="3">
        <v>2013</v>
      </c>
      <c r="D178" s="67">
        <v>2</v>
      </c>
      <c r="E178" s="67"/>
      <c r="F178" s="67"/>
      <c r="G178" s="117"/>
      <c r="H178" s="117">
        <v>2</v>
      </c>
    </row>
    <row r="179" spans="3:8" ht="12.75">
      <c r="C179" s="3">
        <v>2014</v>
      </c>
      <c r="D179" s="67">
        <v>2</v>
      </c>
      <c r="E179" s="67"/>
      <c r="F179" s="67"/>
      <c r="G179" s="117"/>
      <c r="H179" s="117">
        <v>2</v>
      </c>
    </row>
    <row r="180" spans="3:8" ht="12.75">
      <c r="C180" s="3">
        <v>2015</v>
      </c>
      <c r="D180" s="67">
        <v>2</v>
      </c>
      <c r="E180" s="67"/>
      <c r="F180" s="67"/>
      <c r="G180" s="117"/>
      <c r="H180" s="117">
        <v>2</v>
      </c>
    </row>
    <row r="181" spans="3:8" ht="12.75">
      <c r="C181" s="3">
        <v>2016</v>
      </c>
      <c r="D181" s="67">
        <v>2</v>
      </c>
      <c r="E181" s="67"/>
      <c r="F181" s="67"/>
      <c r="G181" s="117"/>
      <c r="H181" s="117">
        <v>2</v>
      </c>
    </row>
    <row r="182" spans="3:8" ht="12.75">
      <c r="C182" s="3">
        <v>2017</v>
      </c>
      <c r="D182" s="67">
        <v>2</v>
      </c>
      <c r="E182" s="67"/>
      <c r="F182" s="67"/>
      <c r="G182" s="117"/>
      <c r="H182" s="117">
        <v>2</v>
      </c>
    </row>
    <row r="183" spans="3:8" ht="12.75">
      <c r="C183" s="3">
        <v>2018</v>
      </c>
      <c r="D183" s="67">
        <v>2</v>
      </c>
      <c r="E183" s="67"/>
      <c r="F183" s="67"/>
      <c r="G183" s="117"/>
      <c r="H183" s="117">
        <v>2</v>
      </c>
    </row>
    <row r="184" spans="3:8" ht="12.75">
      <c r="C184" s="3">
        <v>2019</v>
      </c>
      <c r="D184" s="67">
        <v>2</v>
      </c>
      <c r="E184" s="67"/>
      <c r="F184" s="67"/>
      <c r="G184" s="117"/>
      <c r="H184" s="117">
        <v>2</v>
      </c>
    </row>
    <row r="185" spans="1:9" ht="12.75">
      <c r="A185" s="68"/>
      <c r="B185" s="88"/>
      <c r="C185" s="4">
        <v>2020</v>
      </c>
      <c r="D185" s="68">
        <v>2</v>
      </c>
      <c r="E185" s="68"/>
      <c r="F185" s="68"/>
      <c r="G185" s="122"/>
      <c r="H185" s="122">
        <v>2</v>
      </c>
      <c r="I185" s="7"/>
    </row>
    <row r="186" spans="1:9" ht="12.75">
      <c r="A186" s="69" t="s">
        <v>322</v>
      </c>
      <c r="B186" s="93" t="s">
        <v>96</v>
      </c>
      <c r="C186" s="2"/>
      <c r="D186" s="69"/>
      <c r="E186" s="69"/>
      <c r="F186" s="69"/>
      <c r="G186" s="131"/>
      <c r="H186" s="131"/>
      <c r="I186" s="5"/>
    </row>
    <row r="187" spans="2:9" ht="82.5" customHeight="1">
      <c r="B187" s="73" t="s">
        <v>429</v>
      </c>
      <c r="C187" s="36" t="s">
        <v>84</v>
      </c>
      <c r="D187" s="116">
        <f>D188+D189+D190+D191</f>
        <v>615</v>
      </c>
      <c r="E187" s="116"/>
      <c r="F187" s="116"/>
      <c r="G187" s="130"/>
      <c r="H187" s="130">
        <f>H188+H189+H190+H191</f>
        <v>615</v>
      </c>
      <c r="I187" s="6" t="s">
        <v>111</v>
      </c>
    </row>
    <row r="188" spans="3:8" ht="12.75">
      <c r="C188" s="3">
        <v>2011</v>
      </c>
      <c r="D188" s="67">
        <v>60</v>
      </c>
      <c r="E188" s="67"/>
      <c r="F188" s="67"/>
      <c r="G188" s="117"/>
      <c r="H188" s="117">
        <v>60</v>
      </c>
    </row>
    <row r="189" spans="3:8" ht="12.75">
      <c r="C189" s="3">
        <v>2012</v>
      </c>
      <c r="D189" s="67">
        <v>120</v>
      </c>
      <c r="E189" s="67"/>
      <c r="F189" s="67"/>
      <c r="G189" s="117"/>
      <c r="H189" s="117">
        <v>120</v>
      </c>
    </row>
    <row r="190" spans="3:8" ht="12.75">
      <c r="C190" s="3">
        <v>2013</v>
      </c>
      <c r="D190" s="67">
        <v>380</v>
      </c>
      <c r="E190" s="67"/>
      <c r="F190" s="67"/>
      <c r="G190" s="117"/>
      <c r="H190" s="117">
        <v>380</v>
      </c>
    </row>
    <row r="191" spans="1:9" ht="12.75">
      <c r="A191" s="68"/>
      <c r="B191" s="88"/>
      <c r="C191" s="4">
        <v>2014</v>
      </c>
      <c r="D191" s="68">
        <v>55</v>
      </c>
      <c r="E191" s="68"/>
      <c r="F191" s="68"/>
      <c r="G191" s="122"/>
      <c r="H191" s="122">
        <v>55</v>
      </c>
      <c r="I191" s="7"/>
    </row>
    <row r="192" spans="1:9" ht="38.25">
      <c r="A192" s="69" t="s">
        <v>323</v>
      </c>
      <c r="B192" s="93" t="s">
        <v>431</v>
      </c>
      <c r="C192" s="35" t="s">
        <v>84</v>
      </c>
      <c r="D192" s="110">
        <f>D193+D194+D195+D196</f>
        <v>360</v>
      </c>
      <c r="E192" s="110"/>
      <c r="F192" s="110"/>
      <c r="G192" s="121"/>
      <c r="H192" s="121">
        <f>H193+H194+H195+H196</f>
        <v>360</v>
      </c>
      <c r="I192" s="5" t="s">
        <v>430</v>
      </c>
    </row>
    <row r="193" spans="3:8" ht="12.75">
      <c r="C193" s="3">
        <v>2015</v>
      </c>
      <c r="D193" s="67">
        <v>10</v>
      </c>
      <c r="E193" s="67"/>
      <c r="F193" s="67"/>
      <c r="G193" s="117"/>
      <c r="H193" s="117">
        <v>10</v>
      </c>
    </row>
    <row r="194" spans="3:8" ht="12.75">
      <c r="C194" s="3">
        <v>2016</v>
      </c>
      <c r="D194" s="67">
        <v>50</v>
      </c>
      <c r="E194" s="67"/>
      <c r="F194" s="67"/>
      <c r="G194" s="117"/>
      <c r="H194" s="117">
        <v>50</v>
      </c>
    </row>
    <row r="195" spans="3:8" ht="12.75">
      <c r="C195" s="3">
        <v>2017</v>
      </c>
      <c r="D195" s="67">
        <v>150</v>
      </c>
      <c r="E195" s="67"/>
      <c r="F195" s="67"/>
      <c r="G195" s="117"/>
      <c r="H195" s="117">
        <v>150</v>
      </c>
    </row>
    <row r="196" spans="1:9" ht="12.75">
      <c r="A196" s="68"/>
      <c r="B196" s="88"/>
      <c r="C196" s="4">
        <v>2018</v>
      </c>
      <c r="D196" s="68">
        <v>150</v>
      </c>
      <c r="E196" s="68"/>
      <c r="F196" s="68"/>
      <c r="G196" s="122"/>
      <c r="H196" s="122">
        <v>150</v>
      </c>
      <c r="I196" s="7"/>
    </row>
    <row r="197" spans="1:9" ht="38.25">
      <c r="A197" s="69" t="s">
        <v>324</v>
      </c>
      <c r="B197" s="93" t="s">
        <v>99</v>
      </c>
      <c r="C197" s="35" t="s">
        <v>84</v>
      </c>
      <c r="D197" s="110">
        <f>D198+D199+D200</f>
        <v>62</v>
      </c>
      <c r="E197" s="110"/>
      <c r="F197" s="110"/>
      <c r="G197" s="121"/>
      <c r="H197" s="121">
        <f>H198+H199+H200</f>
        <v>62</v>
      </c>
      <c r="I197" s="5" t="s">
        <v>113</v>
      </c>
    </row>
    <row r="198" spans="3:8" ht="12.75">
      <c r="C198" s="3">
        <v>2013</v>
      </c>
      <c r="D198" s="67">
        <v>20</v>
      </c>
      <c r="E198" s="67"/>
      <c r="F198" s="67"/>
      <c r="G198" s="117"/>
      <c r="H198" s="117">
        <v>20</v>
      </c>
    </row>
    <row r="199" spans="3:8" ht="12.75">
      <c r="C199" s="3">
        <v>2014</v>
      </c>
      <c r="D199" s="67">
        <v>12</v>
      </c>
      <c r="E199" s="67"/>
      <c r="F199" s="67"/>
      <c r="G199" s="117"/>
      <c r="H199" s="117">
        <v>12</v>
      </c>
    </row>
    <row r="200" spans="1:9" ht="12.75">
      <c r="A200" s="68"/>
      <c r="B200" s="88"/>
      <c r="C200" s="4">
        <v>2015</v>
      </c>
      <c r="D200" s="68">
        <v>30</v>
      </c>
      <c r="E200" s="68"/>
      <c r="F200" s="68"/>
      <c r="G200" s="122"/>
      <c r="H200" s="122">
        <v>30</v>
      </c>
      <c r="I200" s="7"/>
    </row>
    <row r="201" spans="1:9" ht="51">
      <c r="A201" s="69" t="s">
        <v>325</v>
      </c>
      <c r="B201" s="93" t="s">
        <v>100</v>
      </c>
      <c r="C201" s="35" t="s">
        <v>84</v>
      </c>
      <c r="D201" s="110">
        <f>D202+D203+D204+D205</f>
        <v>40</v>
      </c>
      <c r="E201" s="110"/>
      <c r="F201" s="110"/>
      <c r="G201" s="121"/>
      <c r="H201" s="121">
        <f>H202+H203+H204+H205</f>
        <v>40</v>
      </c>
      <c r="I201" s="5" t="s">
        <v>114</v>
      </c>
    </row>
    <row r="202" spans="3:8" ht="12.75">
      <c r="C202" s="3">
        <v>2016</v>
      </c>
      <c r="D202" s="67">
        <v>10</v>
      </c>
      <c r="E202" s="67"/>
      <c r="F202" s="67"/>
      <c r="G202" s="117"/>
      <c r="H202" s="117">
        <v>10</v>
      </c>
    </row>
    <row r="203" spans="3:8" ht="12.75">
      <c r="C203" s="3">
        <v>2017</v>
      </c>
      <c r="D203" s="67">
        <v>10</v>
      </c>
      <c r="E203" s="67"/>
      <c r="F203" s="67"/>
      <c r="G203" s="117"/>
      <c r="H203" s="117">
        <v>10</v>
      </c>
    </row>
    <row r="204" spans="3:8" ht="12.75">
      <c r="C204" s="3">
        <v>2018</v>
      </c>
      <c r="D204" s="67">
        <v>10</v>
      </c>
      <c r="E204" s="67"/>
      <c r="F204" s="67"/>
      <c r="G204" s="117"/>
      <c r="H204" s="117">
        <v>10</v>
      </c>
    </row>
    <row r="205" spans="1:9" ht="12.75">
      <c r="A205" s="68"/>
      <c r="B205" s="88"/>
      <c r="C205" s="4">
        <v>2019</v>
      </c>
      <c r="D205" s="68">
        <v>10</v>
      </c>
      <c r="E205" s="68"/>
      <c r="F205" s="68"/>
      <c r="G205" s="122"/>
      <c r="H205" s="122">
        <v>10</v>
      </c>
      <c r="I205" s="7"/>
    </row>
    <row r="206" spans="1:9" ht="38.25">
      <c r="A206" s="69" t="s">
        <v>326</v>
      </c>
      <c r="B206" s="93" t="s">
        <v>101</v>
      </c>
      <c r="C206" s="35" t="s">
        <v>84</v>
      </c>
      <c r="D206" s="110">
        <f>D207+D208+D209+D210+D211</f>
        <v>75</v>
      </c>
      <c r="E206" s="110"/>
      <c r="F206" s="110"/>
      <c r="G206" s="121"/>
      <c r="H206" s="121">
        <f>H207+H208+H209+H210+H211</f>
        <v>75</v>
      </c>
      <c r="I206" s="5" t="s">
        <v>114</v>
      </c>
    </row>
    <row r="207" spans="3:8" ht="12.75">
      <c r="C207" s="3">
        <v>2016</v>
      </c>
      <c r="D207" s="67">
        <v>15</v>
      </c>
      <c r="E207" s="67"/>
      <c r="F207" s="67"/>
      <c r="G207" s="117"/>
      <c r="H207" s="117">
        <v>15</v>
      </c>
    </row>
    <row r="208" spans="3:8" ht="12.75">
      <c r="C208" s="3">
        <v>2017</v>
      </c>
      <c r="D208" s="67">
        <v>15</v>
      </c>
      <c r="E208" s="67"/>
      <c r="F208" s="67"/>
      <c r="G208" s="117"/>
      <c r="H208" s="117">
        <v>15</v>
      </c>
    </row>
    <row r="209" spans="3:8" ht="12.75">
      <c r="C209" s="3">
        <v>2018</v>
      </c>
      <c r="D209" s="67">
        <v>15</v>
      </c>
      <c r="E209" s="67"/>
      <c r="F209" s="67"/>
      <c r="G209" s="117"/>
      <c r="H209" s="117">
        <v>15</v>
      </c>
    </row>
    <row r="210" spans="3:8" ht="12.75">
      <c r="C210" s="3">
        <v>2019</v>
      </c>
      <c r="D210" s="67">
        <v>15</v>
      </c>
      <c r="E210" s="67"/>
      <c r="F210" s="67"/>
      <c r="G210" s="117"/>
      <c r="H210" s="117">
        <v>15</v>
      </c>
    </row>
    <row r="211" spans="1:9" ht="12.75">
      <c r="A211" s="68"/>
      <c r="B211" s="88"/>
      <c r="C211" s="4">
        <v>2020</v>
      </c>
      <c r="D211" s="68">
        <v>15</v>
      </c>
      <c r="E211" s="68"/>
      <c r="F211" s="68"/>
      <c r="G211" s="122"/>
      <c r="H211" s="122">
        <v>15</v>
      </c>
      <c r="I211" s="7"/>
    </row>
    <row r="212" spans="1:9" ht="76.5">
      <c r="A212" s="69" t="s">
        <v>327</v>
      </c>
      <c r="B212" s="93" t="s">
        <v>102</v>
      </c>
      <c r="C212" s="35" t="s">
        <v>84</v>
      </c>
      <c r="D212" s="110">
        <f>D213+D214+D215+D216+D217</f>
        <v>70</v>
      </c>
      <c r="E212" s="110"/>
      <c r="F212" s="110"/>
      <c r="G212" s="121"/>
      <c r="H212" s="121">
        <f>H213+H214+H215+H216+H217</f>
        <v>70</v>
      </c>
      <c r="I212" s="5" t="s">
        <v>115</v>
      </c>
    </row>
    <row r="213" spans="3:8" ht="12.75">
      <c r="C213" s="3">
        <v>2016</v>
      </c>
      <c r="D213" s="67">
        <v>10</v>
      </c>
      <c r="E213" s="67"/>
      <c r="F213" s="67"/>
      <c r="G213" s="117"/>
      <c r="H213" s="117">
        <v>10</v>
      </c>
    </row>
    <row r="214" spans="3:8" ht="12.75">
      <c r="C214" s="3">
        <v>2017</v>
      </c>
      <c r="D214" s="67">
        <v>10</v>
      </c>
      <c r="E214" s="67"/>
      <c r="F214" s="67"/>
      <c r="G214" s="117"/>
      <c r="H214" s="117">
        <v>10</v>
      </c>
    </row>
    <row r="215" spans="3:8" ht="12.75">
      <c r="C215" s="3">
        <v>2018</v>
      </c>
      <c r="D215" s="67">
        <v>10</v>
      </c>
      <c r="E215" s="67"/>
      <c r="F215" s="67"/>
      <c r="G215" s="117"/>
      <c r="H215" s="117">
        <v>10</v>
      </c>
    </row>
    <row r="216" spans="3:8" ht="12.75">
      <c r="C216" s="3">
        <v>2019</v>
      </c>
      <c r="D216" s="67">
        <v>20</v>
      </c>
      <c r="E216" s="67"/>
      <c r="F216" s="67"/>
      <c r="G216" s="117"/>
      <c r="H216" s="117">
        <v>20</v>
      </c>
    </row>
    <row r="217" spans="1:9" ht="12.75">
      <c r="A217" s="68"/>
      <c r="B217" s="88"/>
      <c r="C217" s="4">
        <v>2020</v>
      </c>
      <c r="D217" s="68">
        <v>20</v>
      </c>
      <c r="E217" s="68"/>
      <c r="F217" s="68"/>
      <c r="G217" s="122"/>
      <c r="H217" s="122">
        <v>20</v>
      </c>
      <c r="I217" s="7"/>
    </row>
    <row r="218" spans="1:9" ht="63.75">
      <c r="A218" s="69" t="s">
        <v>328</v>
      </c>
      <c r="B218" s="93" t="s">
        <v>116</v>
      </c>
      <c r="C218" s="35" t="s">
        <v>84</v>
      </c>
      <c r="D218" s="110">
        <f>D219+D220+D221+D222+D223+D224+D225</f>
        <v>130</v>
      </c>
      <c r="E218" s="110"/>
      <c r="F218" s="110"/>
      <c r="G218" s="121"/>
      <c r="H218" s="121">
        <f>H219+H220+H221+H222+H223+H224+H225</f>
        <v>130</v>
      </c>
      <c r="I218" s="5" t="s">
        <v>114</v>
      </c>
    </row>
    <row r="219" spans="3:8" ht="12.75">
      <c r="C219" s="3">
        <v>2014</v>
      </c>
      <c r="D219" s="67">
        <v>20</v>
      </c>
      <c r="E219" s="67"/>
      <c r="F219" s="67"/>
      <c r="G219" s="117"/>
      <c r="H219" s="117">
        <v>20</v>
      </c>
    </row>
    <row r="220" spans="3:8" ht="12.75">
      <c r="C220" s="3">
        <v>2015</v>
      </c>
      <c r="D220" s="67">
        <v>20</v>
      </c>
      <c r="E220" s="67"/>
      <c r="F220" s="67"/>
      <c r="G220" s="117"/>
      <c r="H220" s="117">
        <v>20</v>
      </c>
    </row>
    <row r="221" spans="3:8" ht="12.75">
      <c r="C221" s="3">
        <v>2016</v>
      </c>
      <c r="D221" s="67">
        <v>15</v>
      </c>
      <c r="E221" s="67"/>
      <c r="F221" s="67"/>
      <c r="G221" s="117"/>
      <c r="H221" s="117">
        <v>15</v>
      </c>
    </row>
    <row r="222" spans="3:8" ht="12.75">
      <c r="C222" s="3">
        <v>2017</v>
      </c>
      <c r="D222" s="67">
        <v>15</v>
      </c>
      <c r="E222" s="67"/>
      <c r="F222" s="67"/>
      <c r="G222" s="117"/>
      <c r="H222" s="117">
        <v>15</v>
      </c>
    </row>
    <row r="223" spans="3:8" ht="12.75">
      <c r="C223" s="3">
        <v>2018</v>
      </c>
      <c r="D223" s="67">
        <v>20</v>
      </c>
      <c r="E223" s="67"/>
      <c r="F223" s="67"/>
      <c r="G223" s="117"/>
      <c r="H223" s="117">
        <v>20</v>
      </c>
    </row>
    <row r="224" spans="3:8" ht="12.75">
      <c r="C224" s="3">
        <v>2019</v>
      </c>
      <c r="D224" s="67">
        <v>20</v>
      </c>
      <c r="E224" s="67"/>
      <c r="F224" s="67"/>
      <c r="G224" s="117"/>
      <c r="H224" s="117">
        <v>20</v>
      </c>
    </row>
    <row r="225" spans="1:9" ht="12.75">
      <c r="A225" s="68"/>
      <c r="B225" s="88"/>
      <c r="C225" s="4">
        <v>2020</v>
      </c>
      <c r="D225" s="68">
        <v>20</v>
      </c>
      <c r="E225" s="68"/>
      <c r="F225" s="68"/>
      <c r="G225" s="122"/>
      <c r="H225" s="122">
        <v>20</v>
      </c>
      <c r="I225" s="7"/>
    </row>
    <row r="226" spans="1:9" ht="12.75">
      <c r="A226" s="69" t="s">
        <v>329</v>
      </c>
      <c r="B226" s="93" t="s">
        <v>117</v>
      </c>
      <c r="C226" s="2"/>
      <c r="D226" s="69"/>
      <c r="E226" s="69"/>
      <c r="F226" s="69"/>
      <c r="G226" s="131"/>
      <c r="H226" s="131"/>
      <c r="I226" s="5"/>
    </row>
    <row r="227" spans="2:9" ht="38.25">
      <c r="B227" s="73" t="s">
        <v>428</v>
      </c>
      <c r="C227" s="36" t="s">
        <v>84</v>
      </c>
      <c r="D227" s="116">
        <f>D228+D229+D230+D231+D232</f>
        <v>14.100000000000001</v>
      </c>
      <c r="E227" s="116"/>
      <c r="F227" s="116"/>
      <c r="G227" s="130"/>
      <c r="H227" s="130">
        <f>H228+H229+H230+H231+H232</f>
        <v>14.100000000000001</v>
      </c>
      <c r="I227" s="6" t="s">
        <v>113</v>
      </c>
    </row>
    <row r="228" spans="3:8" ht="12.75">
      <c r="C228" s="3">
        <v>2011</v>
      </c>
      <c r="D228" s="67">
        <v>2.4</v>
      </c>
      <c r="E228" s="67"/>
      <c r="F228" s="67"/>
      <c r="G228" s="117"/>
      <c r="H228" s="117">
        <v>2.4</v>
      </c>
    </row>
    <row r="229" spans="3:8" ht="12.75">
      <c r="C229" s="3">
        <v>2012</v>
      </c>
      <c r="D229" s="67">
        <v>2.6</v>
      </c>
      <c r="E229" s="67"/>
      <c r="F229" s="67"/>
      <c r="G229" s="117"/>
      <c r="H229" s="117">
        <v>2.6</v>
      </c>
    </row>
    <row r="230" spans="3:8" ht="12.75">
      <c r="C230" s="3">
        <v>2013</v>
      </c>
      <c r="D230" s="67">
        <v>2.9</v>
      </c>
      <c r="E230" s="67"/>
      <c r="F230" s="67"/>
      <c r="G230" s="117"/>
      <c r="H230" s="117">
        <v>2.9</v>
      </c>
    </row>
    <row r="231" spans="3:8" ht="12.75">
      <c r="C231" s="3">
        <v>2014</v>
      </c>
      <c r="D231" s="67">
        <v>3</v>
      </c>
      <c r="E231" s="67"/>
      <c r="F231" s="67"/>
      <c r="G231" s="117"/>
      <c r="H231" s="117">
        <v>3</v>
      </c>
    </row>
    <row r="232" spans="1:9" ht="12.75">
      <c r="A232" s="68"/>
      <c r="B232" s="88"/>
      <c r="C232" s="4">
        <v>2015</v>
      </c>
      <c r="D232" s="68">
        <v>3.2</v>
      </c>
      <c r="E232" s="68"/>
      <c r="F232" s="68"/>
      <c r="G232" s="122"/>
      <c r="H232" s="122">
        <v>3.2</v>
      </c>
      <c r="I232" s="7"/>
    </row>
    <row r="233" spans="1:9" ht="45" customHeight="1">
      <c r="A233" s="66" t="s">
        <v>330</v>
      </c>
      <c r="B233" s="40" t="s">
        <v>119</v>
      </c>
      <c r="C233" s="14">
        <v>2011</v>
      </c>
      <c r="D233" s="66">
        <v>112</v>
      </c>
      <c r="E233" s="66"/>
      <c r="F233" s="66"/>
      <c r="G233" s="120"/>
      <c r="H233" s="120">
        <v>112</v>
      </c>
      <c r="I233" s="11" t="s">
        <v>121</v>
      </c>
    </row>
    <row r="234" spans="1:9" ht="38.25">
      <c r="A234" s="69" t="s">
        <v>331</v>
      </c>
      <c r="B234" s="93" t="s">
        <v>120</v>
      </c>
      <c r="C234" s="35" t="s">
        <v>84</v>
      </c>
      <c r="D234" s="110">
        <f>D235+D236</f>
        <v>15.5</v>
      </c>
      <c r="E234" s="110"/>
      <c r="F234" s="110"/>
      <c r="G234" s="121"/>
      <c r="H234" s="121">
        <f>H235+H236</f>
        <v>15.5</v>
      </c>
      <c r="I234" s="5" t="s">
        <v>113</v>
      </c>
    </row>
    <row r="235" spans="3:8" ht="12.75">
      <c r="C235" s="3">
        <v>2012</v>
      </c>
      <c r="D235" s="67">
        <v>7.5</v>
      </c>
      <c r="E235" s="67"/>
      <c r="F235" s="67"/>
      <c r="G235" s="117"/>
      <c r="H235" s="117">
        <v>7.5</v>
      </c>
    </row>
    <row r="236" spans="1:9" ht="12.75">
      <c r="A236" s="68"/>
      <c r="B236" s="88"/>
      <c r="C236" s="4">
        <v>2014</v>
      </c>
      <c r="D236" s="68">
        <v>8</v>
      </c>
      <c r="E236" s="68"/>
      <c r="F236" s="68"/>
      <c r="G236" s="122"/>
      <c r="H236" s="122">
        <v>8</v>
      </c>
      <c r="I236" s="7"/>
    </row>
    <row r="237" spans="1:9" ht="51">
      <c r="A237" s="66" t="s">
        <v>332</v>
      </c>
      <c r="B237" s="40" t="s">
        <v>122</v>
      </c>
      <c r="C237" s="14"/>
      <c r="D237" s="66"/>
      <c r="E237" s="66"/>
      <c r="F237" s="14"/>
      <c r="G237" s="10"/>
      <c r="H237" s="40" t="s">
        <v>123</v>
      </c>
      <c r="I237" s="11" t="s">
        <v>124</v>
      </c>
    </row>
    <row r="238" spans="1:9" ht="25.5">
      <c r="A238" s="69" t="s">
        <v>333</v>
      </c>
      <c r="B238" s="93" t="s">
        <v>125</v>
      </c>
      <c r="C238" s="35" t="s">
        <v>84</v>
      </c>
      <c r="D238" s="110">
        <f>D239+D240+D241+D242+D243+D244+D245+D246+D247</f>
        <v>21.4</v>
      </c>
      <c r="E238" s="110"/>
      <c r="F238" s="35"/>
      <c r="G238" s="28"/>
      <c r="H238" s="121">
        <f>H239+H240+H241+H242+H243+H244+H245+H246+H247</f>
        <v>21.4</v>
      </c>
      <c r="I238" s="5" t="s">
        <v>126</v>
      </c>
    </row>
    <row r="239" spans="3:8" ht="12.75">
      <c r="C239" s="3">
        <v>2011</v>
      </c>
      <c r="D239" s="67">
        <v>2</v>
      </c>
      <c r="E239" s="67"/>
      <c r="H239" s="117">
        <v>2</v>
      </c>
    </row>
    <row r="240" spans="3:8" ht="12.75">
      <c r="C240" s="3">
        <v>2012</v>
      </c>
      <c r="D240" s="67">
        <v>2</v>
      </c>
      <c r="E240" s="67"/>
      <c r="H240" s="117">
        <v>2</v>
      </c>
    </row>
    <row r="241" spans="3:8" ht="12.75">
      <c r="C241" s="3">
        <v>2013</v>
      </c>
      <c r="D241" s="67">
        <v>2</v>
      </c>
      <c r="E241" s="67"/>
      <c r="H241" s="117">
        <v>2</v>
      </c>
    </row>
    <row r="242" spans="3:8" ht="12.75">
      <c r="C242" s="3">
        <v>2014</v>
      </c>
      <c r="D242" s="67">
        <v>2.2</v>
      </c>
      <c r="E242" s="67"/>
      <c r="H242" s="117">
        <v>2.2</v>
      </c>
    </row>
    <row r="243" spans="3:8" ht="12.75">
      <c r="C243" s="3">
        <v>2015</v>
      </c>
      <c r="D243" s="67">
        <v>2.2</v>
      </c>
      <c r="E243" s="67"/>
      <c r="H243" s="117">
        <v>2.2</v>
      </c>
    </row>
    <row r="244" spans="3:8" ht="12.75">
      <c r="C244" s="3">
        <v>2016</v>
      </c>
      <c r="D244" s="67">
        <v>2.5</v>
      </c>
      <c r="E244" s="67"/>
      <c r="H244" s="117">
        <v>2.5</v>
      </c>
    </row>
    <row r="245" spans="3:8" ht="12.75">
      <c r="C245" s="3">
        <v>2017</v>
      </c>
      <c r="D245" s="67">
        <v>2.5</v>
      </c>
      <c r="E245" s="67"/>
      <c r="H245" s="117">
        <v>2.5</v>
      </c>
    </row>
    <row r="246" spans="3:8" ht="11.25" customHeight="1">
      <c r="C246" s="3">
        <v>2018</v>
      </c>
      <c r="D246" s="67">
        <v>3</v>
      </c>
      <c r="E246" s="67"/>
      <c r="H246" s="117">
        <v>3</v>
      </c>
    </row>
    <row r="247" spans="1:9" ht="12.75" hidden="1">
      <c r="A247" s="68"/>
      <c r="B247" s="88"/>
      <c r="C247" s="4">
        <v>2019</v>
      </c>
      <c r="D247" s="68">
        <v>3</v>
      </c>
      <c r="E247" s="68"/>
      <c r="F247" s="4"/>
      <c r="G247" s="29"/>
      <c r="H247" s="122">
        <v>3</v>
      </c>
      <c r="I247" s="7"/>
    </row>
    <row r="248" spans="1:9" ht="38.25">
      <c r="A248" s="69" t="s">
        <v>334</v>
      </c>
      <c r="B248" s="93" t="s">
        <v>127</v>
      </c>
      <c r="C248" s="35" t="s">
        <v>84</v>
      </c>
      <c r="D248" s="110">
        <f>D249+D250+D251+D252+D253+D254+D255+D256+D257+D258</f>
        <v>169</v>
      </c>
      <c r="E248" s="110"/>
      <c r="F248" s="35"/>
      <c r="G248" s="28"/>
      <c r="H248" s="121">
        <f>H249+H250+H251+H252+H253+H254+H255+H256+H257+H258</f>
        <v>169</v>
      </c>
      <c r="I248" s="5" t="s">
        <v>128</v>
      </c>
    </row>
    <row r="249" spans="3:8" ht="12.75">
      <c r="C249" s="3">
        <v>2011</v>
      </c>
      <c r="D249" s="67">
        <v>13</v>
      </c>
      <c r="E249" s="67"/>
      <c r="H249" s="117">
        <v>13</v>
      </c>
    </row>
    <row r="250" spans="3:8" ht="12.75">
      <c r="C250" s="3">
        <v>2012</v>
      </c>
      <c r="D250" s="67">
        <v>14</v>
      </c>
      <c r="E250" s="67"/>
      <c r="H250" s="117">
        <v>14</v>
      </c>
    </row>
    <row r="251" spans="3:8" ht="12.75">
      <c r="C251" s="3">
        <v>2013</v>
      </c>
      <c r="D251" s="67">
        <v>14</v>
      </c>
      <c r="E251" s="67"/>
      <c r="H251" s="117">
        <v>14</v>
      </c>
    </row>
    <row r="252" spans="3:8" ht="12.75">
      <c r="C252" s="3">
        <v>2014</v>
      </c>
      <c r="D252" s="67">
        <v>16</v>
      </c>
      <c r="E252" s="67"/>
      <c r="H252" s="117">
        <v>16</v>
      </c>
    </row>
    <row r="253" spans="3:8" ht="12.75">
      <c r="C253" s="3">
        <v>2015</v>
      </c>
      <c r="D253" s="67">
        <v>16</v>
      </c>
      <c r="E253" s="67"/>
      <c r="H253" s="117">
        <v>16</v>
      </c>
    </row>
    <row r="254" spans="3:8" ht="12.75">
      <c r="C254" s="3">
        <v>2016</v>
      </c>
      <c r="D254" s="67">
        <v>18</v>
      </c>
      <c r="E254" s="67"/>
      <c r="H254" s="117">
        <v>18</v>
      </c>
    </row>
    <row r="255" spans="3:8" ht="12.75">
      <c r="C255" s="3">
        <v>2017</v>
      </c>
      <c r="D255" s="67">
        <v>18</v>
      </c>
      <c r="E255" s="67"/>
      <c r="H255" s="117">
        <v>18</v>
      </c>
    </row>
    <row r="256" spans="3:8" ht="12.75">
      <c r="C256" s="3">
        <v>2018</v>
      </c>
      <c r="D256" s="67">
        <v>20</v>
      </c>
      <c r="E256" s="67"/>
      <c r="H256" s="117">
        <v>20</v>
      </c>
    </row>
    <row r="257" spans="3:8" ht="12.75">
      <c r="C257" s="3">
        <v>2019</v>
      </c>
      <c r="D257" s="67">
        <v>20</v>
      </c>
      <c r="E257" s="67"/>
      <c r="H257" s="117">
        <v>20</v>
      </c>
    </row>
    <row r="258" spans="1:9" ht="12.75">
      <c r="A258" s="68"/>
      <c r="B258" s="88"/>
      <c r="C258" s="4">
        <v>2020</v>
      </c>
      <c r="D258" s="68">
        <v>20</v>
      </c>
      <c r="E258" s="68"/>
      <c r="F258" s="4"/>
      <c r="G258" s="29"/>
      <c r="H258" s="122">
        <v>20</v>
      </c>
      <c r="I258" s="7"/>
    </row>
    <row r="259" spans="1:9" ht="25.5">
      <c r="A259" s="69" t="s">
        <v>335</v>
      </c>
      <c r="B259" s="93" t="s">
        <v>129</v>
      </c>
      <c r="C259" s="35" t="s">
        <v>84</v>
      </c>
      <c r="D259" s="110">
        <f>D260+D261+D262+D263+D264+D265+D266+D267+D268+D269</f>
        <v>359</v>
      </c>
      <c r="E259" s="110">
        <f>E260+E261+E262+E263+E264+E265+E266+E267+E268+E269</f>
        <v>359</v>
      </c>
      <c r="F259" s="35"/>
      <c r="G259" s="28"/>
      <c r="H259" s="28"/>
      <c r="I259" s="5" t="s">
        <v>130</v>
      </c>
    </row>
    <row r="260" spans="3:5" ht="12.75">
      <c r="C260" s="3">
        <v>2011</v>
      </c>
      <c r="D260" s="67">
        <v>24</v>
      </c>
      <c r="E260" s="67">
        <v>24</v>
      </c>
    </row>
    <row r="261" spans="3:5" ht="12.75">
      <c r="C261" s="3">
        <v>2012</v>
      </c>
      <c r="D261" s="67">
        <v>26</v>
      </c>
      <c r="E261" s="67">
        <v>26</v>
      </c>
    </row>
    <row r="262" spans="3:5" ht="12.75">
      <c r="C262" s="3">
        <v>2013</v>
      </c>
      <c r="D262" s="67">
        <v>28</v>
      </c>
      <c r="E262" s="67">
        <v>28</v>
      </c>
    </row>
    <row r="263" spans="3:5" ht="12.75">
      <c r="C263" s="3">
        <v>2014</v>
      </c>
      <c r="D263" s="67">
        <v>31</v>
      </c>
      <c r="E263" s="67">
        <v>31</v>
      </c>
    </row>
    <row r="264" spans="3:5" ht="12.75">
      <c r="C264" s="3">
        <v>2015</v>
      </c>
      <c r="D264" s="67">
        <v>34</v>
      </c>
      <c r="E264" s="67">
        <v>34</v>
      </c>
    </row>
    <row r="265" spans="3:5" ht="12.75">
      <c r="C265" s="3">
        <v>2016</v>
      </c>
      <c r="D265" s="67">
        <v>37</v>
      </c>
      <c r="E265" s="67">
        <v>37</v>
      </c>
    </row>
    <row r="266" spans="3:5" ht="12.75">
      <c r="C266" s="3">
        <v>2017</v>
      </c>
      <c r="D266" s="67">
        <v>40</v>
      </c>
      <c r="E266" s="67">
        <v>40</v>
      </c>
    </row>
    <row r="267" spans="3:5" ht="12.75">
      <c r="C267" s="3">
        <v>2018</v>
      </c>
      <c r="D267" s="67">
        <v>43</v>
      </c>
      <c r="E267" s="67">
        <v>43</v>
      </c>
    </row>
    <row r="268" spans="3:5" ht="12.75">
      <c r="C268" s="3">
        <v>2019</v>
      </c>
      <c r="D268" s="67">
        <v>46</v>
      </c>
      <c r="E268" s="67">
        <v>46</v>
      </c>
    </row>
    <row r="269" spans="1:9" ht="12.75">
      <c r="A269" s="68"/>
      <c r="B269" s="88"/>
      <c r="C269" s="4">
        <v>2020</v>
      </c>
      <c r="D269" s="68">
        <v>50</v>
      </c>
      <c r="E269" s="68">
        <v>50</v>
      </c>
      <c r="F269" s="4"/>
      <c r="G269" s="29"/>
      <c r="H269" s="29"/>
      <c r="I269" s="7"/>
    </row>
    <row r="270" spans="1:9" ht="12.75">
      <c r="A270" s="69" t="s">
        <v>336</v>
      </c>
      <c r="B270" s="93" t="s">
        <v>233</v>
      </c>
      <c r="C270" s="2"/>
      <c r="D270" s="69"/>
      <c r="E270" s="69"/>
      <c r="F270" s="2"/>
      <c r="G270" s="24"/>
      <c r="H270" s="24"/>
      <c r="I270" s="5"/>
    </row>
    <row r="271" spans="2:8" ht="25.5">
      <c r="B271" s="73" t="s">
        <v>197</v>
      </c>
      <c r="C271" s="36" t="s">
        <v>84</v>
      </c>
      <c r="D271" s="116">
        <f>D272+D273+D274+D275+D276+D277+D278</f>
        <v>109.00000000000001</v>
      </c>
      <c r="E271" s="116"/>
      <c r="F271" s="107"/>
      <c r="G271" s="135"/>
      <c r="H271" s="130">
        <f>H272+H273+H274+H275+H276+H277+H278</f>
        <v>109.00000000000001</v>
      </c>
    </row>
    <row r="272" spans="3:8" ht="12.75">
      <c r="C272" s="3">
        <v>2011</v>
      </c>
      <c r="D272" s="67">
        <v>23.9</v>
      </c>
      <c r="E272" s="67"/>
      <c r="F272" s="81"/>
      <c r="G272" s="133"/>
      <c r="H272" s="117">
        <v>23.9</v>
      </c>
    </row>
    <row r="273" spans="3:8" ht="12.75">
      <c r="C273" s="3">
        <v>2012</v>
      </c>
      <c r="D273" s="67">
        <v>18.1</v>
      </c>
      <c r="E273" s="67"/>
      <c r="F273" s="81"/>
      <c r="G273" s="133"/>
      <c r="H273" s="117">
        <v>18.1</v>
      </c>
    </row>
    <row r="274" spans="3:8" ht="12.75">
      <c r="C274" s="3">
        <v>2013</v>
      </c>
      <c r="D274" s="67">
        <v>18</v>
      </c>
      <c r="E274" s="67"/>
      <c r="F274" s="81"/>
      <c r="G274" s="133"/>
      <c r="H274" s="117">
        <v>18</v>
      </c>
    </row>
    <row r="275" spans="3:8" ht="12.75">
      <c r="C275" s="3">
        <v>2014</v>
      </c>
      <c r="D275" s="67">
        <v>13.9</v>
      </c>
      <c r="E275" s="67"/>
      <c r="F275" s="81"/>
      <c r="G275" s="133"/>
      <c r="H275" s="117">
        <v>13.9</v>
      </c>
    </row>
    <row r="276" spans="3:8" ht="12.75">
      <c r="C276" s="3">
        <v>2015</v>
      </c>
      <c r="D276" s="67">
        <v>11.2</v>
      </c>
      <c r="E276" s="67"/>
      <c r="F276" s="81"/>
      <c r="G276" s="133"/>
      <c r="H276" s="117">
        <v>11.2</v>
      </c>
    </row>
    <row r="277" spans="3:8" ht="12.75">
      <c r="C277" s="3">
        <v>2016</v>
      </c>
      <c r="D277" s="67">
        <v>10.5</v>
      </c>
      <c r="E277" s="67"/>
      <c r="F277" s="81"/>
      <c r="G277" s="133"/>
      <c r="H277" s="117">
        <v>10.5</v>
      </c>
    </row>
    <row r="278" spans="1:9" ht="12.75">
      <c r="A278" s="68"/>
      <c r="B278" s="88"/>
      <c r="C278" s="4">
        <v>2017</v>
      </c>
      <c r="D278" s="68">
        <v>13.4</v>
      </c>
      <c r="E278" s="68"/>
      <c r="F278" s="82"/>
      <c r="G278" s="134"/>
      <c r="H278" s="122">
        <v>13.4</v>
      </c>
      <c r="I278" s="7"/>
    </row>
    <row r="279" spans="1:9" ht="25.5">
      <c r="A279" s="69" t="s">
        <v>337</v>
      </c>
      <c r="B279" s="93" t="s">
        <v>198</v>
      </c>
      <c r="C279" s="35" t="s">
        <v>84</v>
      </c>
      <c r="D279" s="110">
        <f>D280+D281+D282+D283+D284+D285+D286</f>
        <v>66.7</v>
      </c>
      <c r="E279" s="110"/>
      <c r="F279" s="106"/>
      <c r="G279" s="132"/>
      <c r="H279" s="121">
        <f>H280+H281+H282+H283+H284+H285+H286</f>
        <v>66.7</v>
      </c>
      <c r="I279" s="5"/>
    </row>
    <row r="280" spans="3:8" ht="12.75">
      <c r="C280" s="3">
        <v>2011</v>
      </c>
      <c r="D280" s="67">
        <v>14.4</v>
      </c>
      <c r="E280" s="67"/>
      <c r="F280" s="81"/>
      <c r="G280" s="133"/>
      <c r="H280" s="117">
        <v>14.4</v>
      </c>
    </row>
    <row r="281" spans="3:8" ht="12.75">
      <c r="C281" s="3">
        <v>2012</v>
      </c>
      <c r="D281" s="67">
        <v>10.2</v>
      </c>
      <c r="E281" s="67"/>
      <c r="F281" s="81"/>
      <c r="G281" s="133"/>
      <c r="H281" s="117">
        <v>10.2</v>
      </c>
    </row>
    <row r="282" spans="3:8" ht="12.75">
      <c r="C282" s="3">
        <v>2013</v>
      </c>
      <c r="D282" s="67">
        <v>9.6</v>
      </c>
      <c r="E282" s="67"/>
      <c r="F282" s="81"/>
      <c r="G282" s="133"/>
      <c r="H282" s="117">
        <v>9.6</v>
      </c>
    </row>
    <row r="283" spans="3:8" ht="12.75">
      <c r="C283" s="3">
        <v>2014</v>
      </c>
      <c r="D283" s="67">
        <v>8.4</v>
      </c>
      <c r="E283" s="67"/>
      <c r="F283" s="81"/>
      <c r="G283" s="133"/>
      <c r="H283" s="117">
        <v>8.4</v>
      </c>
    </row>
    <row r="284" spans="3:8" ht="12.75">
      <c r="C284" s="3">
        <v>2015</v>
      </c>
      <c r="D284" s="67">
        <v>10.8</v>
      </c>
      <c r="E284" s="67"/>
      <c r="F284" s="81"/>
      <c r="G284" s="133"/>
      <c r="H284" s="117">
        <v>10.8</v>
      </c>
    </row>
    <row r="285" spans="3:8" ht="12.75">
      <c r="C285" s="3">
        <v>2016</v>
      </c>
      <c r="D285" s="67">
        <v>6.1</v>
      </c>
      <c r="E285" s="67"/>
      <c r="F285" s="81"/>
      <c r="G285" s="133"/>
      <c r="H285" s="117">
        <v>6.1</v>
      </c>
    </row>
    <row r="286" spans="1:9" ht="12.75">
      <c r="A286" s="68"/>
      <c r="B286" s="88"/>
      <c r="C286" s="4">
        <v>2017</v>
      </c>
      <c r="D286" s="68">
        <v>7.2</v>
      </c>
      <c r="E286" s="68"/>
      <c r="F286" s="82"/>
      <c r="G286" s="134"/>
      <c r="H286" s="122">
        <v>7.2</v>
      </c>
      <c r="I286" s="7"/>
    </row>
    <row r="287" spans="4:8" ht="12.75">
      <c r="D287" s="67"/>
      <c r="E287" s="67"/>
      <c r="F287" s="81"/>
      <c r="G287" s="133"/>
      <c r="H287" s="133"/>
    </row>
    <row r="288" spans="1:8" ht="12.75">
      <c r="A288" s="80">
        <v>3</v>
      </c>
      <c r="B288" s="73" t="s">
        <v>178</v>
      </c>
      <c r="C288" s="33" t="s">
        <v>84</v>
      </c>
      <c r="D288" s="108">
        <f>D289+D290++D291+D292+D293+D294+D295+D296+D297+D298</f>
        <v>1692.7</v>
      </c>
      <c r="E288" s="108">
        <f>E289+E290++E291+E292+E293+E294+E295+E296+E297+E298</f>
        <v>1077.7</v>
      </c>
      <c r="F288" s="108">
        <f>F289+F290++F291+F292+F293+F294+F295+F296+F297+F298</f>
        <v>307.5</v>
      </c>
      <c r="G288" s="118">
        <f>G289+G290++G291+G292+G293+G294+G295+G296+G297+G298</f>
        <v>307.5</v>
      </c>
      <c r="H288" s="118">
        <f>H289+H290++H291+H292+H293+H294+H295+H296+H297+H298</f>
        <v>0</v>
      </c>
    </row>
    <row r="289" spans="3:8" ht="12.75">
      <c r="C289" s="33">
        <v>2011</v>
      </c>
      <c r="D289" s="108">
        <f>D300+D308+D309+D310+D324+D335</f>
        <v>56.9</v>
      </c>
      <c r="E289" s="108">
        <f>E300+E308+E309+E310+E324+E335</f>
        <v>45.9</v>
      </c>
      <c r="F289" s="108">
        <f>F300+F308+F309+F310+F324+F335</f>
        <v>5.5</v>
      </c>
      <c r="G289" s="118">
        <f>G300+G308+G309+G310+G324+G335</f>
        <v>5.5</v>
      </c>
      <c r="H289" s="118">
        <f>H300+H308+H309+H310+H324+H335</f>
        <v>0</v>
      </c>
    </row>
    <row r="290" spans="3:8" ht="12.75">
      <c r="C290" s="33">
        <v>2012</v>
      </c>
      <c r="D290" s="108">
        <f>D301+D306+D325+D336+D341</f>
        <v>105.1</v>
      </c>
      <c r="E290" s="108">
        <f>E301+E306+E325+E336+E341</f>
        <v>105.1</v>
      </c>
      <c r="F290" s="108">
        <f>F301+F306+F325+F336+F341</f>
        <v>0</v>
      </c>
      <c r="G290" s="118">
        <f>G301+G306+G325+G336+G341</f>
        <v>0</v>
      </c>
      <c r="H290" s="118">
        <f>H301+H306+H325+H336+H341</f>
        <v>0</v>
      </c>
    </row>
    <row r="291" spans="3:8" ht="12.75">
      <c r="C291" s="33">
        <v>2013</v>
      </c>
      <c r="D291" s="108">
        <f>D302+D321+D326+D342</f>
        <v>117.3</v>
      </c>
      <c r="E291" s="108">
        <f>E302+E321+E326+E342</f>
        <v>110.3</v>
      </c>
      <c r="F291" s="108">
        <f>F302+F321+F326+F342</f>
        <v>3.5</v>
      </c>
      <c r="G291" s="118">
        <f>G302+G321+G326+G342</f>
        <v>3.5</v>
      </c>
      <c r="H291" s="118">
        <f>H302+H321+H326+H342</f>
        <v>0</v>
      </c>
    </row>
    <row r="292" spans="3:8" ht="12.75">
      <c r="C292" s="33">
        <v>2014</v>
      </c>
      <c r="D292" s="108">
        <f>D303+D316+D322+D327</f>
        <v>322.2</v>
      </c>
      <c r="E292" s="108">
        <f>E303+E316+E322+E327</f>
        <v>175.2</v>
      </c>
      <c r="F292" s="108">
        <f>F303+F316+F322+F327</f>
        <v>73.5</v>
      </c>
      <c r="G292" s="118">
        <f>G303+G316+G322+G327</f>
        <v>73.5</v>
      </c>
      <c r="H292" s="118">
        <f>H303+H316+H322+H327</f>
        <v>0</v>
      </c>
    </row>
    <row r="293" spans="3:8" ht="12.75">
      <c r="C293" s="33">
        <v>2015</v>
      </c>
      <c r="D293" s="108">
        <f>D317+D319+D328</f>
        <v>431</v>
      </c>
      <c r="E293" s="108">
        <f>E317+E319+E328</f>
        <v>231</v>
      </c>
      <c r="F293" s="108">
        <f>F317+F319+F328</f>
        <v>100</v>
      </c>
      <c r="G293" s="118">
        <f>G317+G319+G328</f>
        <v>100</v>
      </c>
      <c r="H293" s="118">
        <f>H317+H319+H328</f>
        <v>0</v>
      </c>
    </row>
    <row r="294" spans="3:8" ht="12.75">
      <c r="C294" s="33">
        <v>2016</v>
      </c>
      <c r="D294" s="108">
        <f>D313+D318+D329</f>
        <v>254.3</v>
      </c>
      <c r="E294" s="108">
        <f>E313+E318+E329</f>
        <v>129.3</v>
      </c>
      <c r="F294" s="108">
        <f>F313+F318+F329</f>
        <v>62.5</v>
      </c>
      <c r="G294" s="118">
        <f>G313+G318+G329</f>
        <v>62.5</v>
      </c>
      <c r="H294" s="118">
        <f>H313+H318+H329</f>
        <v>0</v>
      </c>
    </row>
    <row r="295" spans="3:8" ht="12.75">
      <c r="C295" s="33">
        <v>2017</v>
      </c>
      <c r="D295" s="108">
        <f>D314+D330</f>
        <v>252.5</v>
      </c>
      <c r="E295" s="108">
        <f>E314+E330</f>
        <v>127.5</v>
      </c>
      <c r="F295" s="108">
        <f>F314+F330</f>
        <v>62.5</v>
      </c>
      <c r="G295" s="118">
        <f>G314+G330</f>
        <v>62.5</v>
      </c>
      <c r="H295" s="118">
        <f>H314+H330</f>
        <v>0</v>
      </c>
    </row>
    <row r="296" spans="3:8" ht="12.75">
      <c r="C296" s="33">
        <v>2018</v>
      </c>
      <c r="D296" s="108">
        <f>D311+D331+D338</f>
        <v>57.7</v>
      </c>
      <c r="E296" s="108">
        <f>E311+E331+E338</f>
        <v>57.7</v>
      </c>
      <c r="F296" s="108">
        <f>F311+F331+F338</f>
        <v>0</v>
      </c>
      <c r="G296" s="118">
        <f>G311+G331+G338</f>
        <v>0</v>
      </c>
      <c r="H296" s="118">
        <f>H311+H331+H338</f>
        <v>0</v>
      </c>
    </row>
    <row r="297" spans="3:8" ht="12.75">
      <c r="C297" s="33">
        <v>2019</v>
      </c>
      <c r="D297" s="108">
        <f>D307+D332+D304</f>
        <v>52.7</v>
      </c>
      <c r="E297" s="108">
        <f>E307+E332+E304</f>
        <v>52.7</v>
      </c>
      <c r="F297" s="108">
        <f>F307+F332</f>
        <v>0</v>
      </c>
      <c r="G297" s="118">
        <f>G307+G332</f>
        <v>0</v>
      </c>
      <c r="H297" s="118">
        <f>H307+H332</f>
        <v>0</v>
      </c>
    </row>
    <row r="298" spans="1:9" ht="12.75">
      <c r="A298" s="68"/>
      <c r="B298" s="88"/>
      <c r="C298" s="34">
        <v>2020</v>
      </c>
      <c r="D298" s="109">
        <f>D333+D339</f>
        <v>43</v>
      </c>
      <c r="E298" s="109">
        <f>E333+E339</f>
        <v>43</v>
      </c>
      <c r="F298" s="109">
        <f>F333+F339</f>
        <v>0</v>
      </c>
      <c r="G298" s="119">
        <f>G333+G339</f>
        <v>0</v>
      </c>
      <c r="H298" s="119">
        <f>H333+H339</f>
        <v>0</v>
      </c>
      <c r="I298" s="7"/>
    </row>
    <row r="299" spans="1:9" ht="51">
      <c r="A299" s="83" t="s">
        <v>338</v>
      </c>
      <c r="B299" s="93" t="s">
        <v>179</v>
      </c>
      <c r="C299" s="35" t="s">
        <v>84</v>
      </c>
      <c r="D299" s="110">
        <f>D300+D301+D302+D303+D304</f>
        <v>140</v>
      </c>
      <c r="E299" s="110">
        <f>E300+E301+E302+E303+E304</f>
        <v>140</v>
      </c>
      <c r="F299" s="35"/>
      <c r="G299" s="28"/>
      <c r="H299" s="28"/>
      <c r="I299" s="5" t="s">
        <v>217</v>
      </c>
    </row>
    <row r="300" spans="1:5" ht="12.75">
      <c r="A300" s="81"/>
      <c r="C300" s="3">
        <v>2011</v>
      </c>
      <c r="D300" s="67">
        <v>25</v>
      </c>
      <c r="E300" s="67">
        <v>25</v>
      </c>
    </row>
    <row r="301" spans="1:5" ht="12.75">
      <c r="A301" s="81"/>
      <c r="C301" s="3">
        <v>2012</v>
      </c>
      <c r="D301" s="67">
        <v>25</v>
      </c>
      <c r="E301" s="67">
        <v>25</v>
      </c>
    </row>
    <row r="302" spans="1:5" ht="12.75">
      <c r="A302" s="81"/>
      <c r="C302" s="3">
        <v>2013</v>
      </c>
      <c r="D302" s="67">
        <v>40</v>
      </c>
      <c r="E302" s="67">
        <v>40</v>
      </c>
    </row>
    <row r="303" spans="1:5" ht="12.75">
      <c r="A303" s="81"/>
      <c r="C303" s="3">
        <v>2014</v>
      </c>
      <c r="D303" s="67">
        <v>20</v>
      </c>
      <c r="E303" s="67">
        <v>20</v>
      </c>
    </row>
    <row r="304" spans="1:9" ht="12.75">
      <c r="A304" s="82"/>
      <c r="B304" s="88"/>
      <c r="C304" s="4">
        <v>2019</v>
      </c>
      <c r="D304" s="68">
        <v>30</v>
      </c>
      <c r="E304" s="68">
        <v>30</v>
      </c>
      <c r="F304" s="4"/>
      <c r="G304" s="29"/>
      <c r="H304" s="29"/>
      <c r="I304" s="7"/>
    </row>
    <row r="305" spans="1:9" ht="76.5">
      <c r="A305" s="83" t="s">
        <v>339</v>
      </c>
      <c r="B305" s="93" t="s">
        <v>180</v>
      </c>
      <c r="C305" s="35" t="s">
        <v>84</v>
      </c>
      <c r="D305" s="110">
        <f>D306+D307</f>
        <v>30</v>
      </c>
      <c r="E305" s="110">
        <f>E306+E307</f>
        <v>30</v>
      </c>
      <c r="F305" s="35"/>
      <c r="G305" s="28"/>
      <c r="H305" s="28"/>
      <c r="I305" s="5" t="s">
        <v>218</v>
      </c>
    </row>
    <row r="306" spans="1:5" ht="12.75">
      <c r="A306" s="81"/>
      <c r="C306" s="3">
        <v>2012</v>
      </c>
      <c r="D306" s="67">
        <v>15</v>
      </c>
      <c r="E306" s="67">
        <v>15</v>
      </c>
    </row>
    <row r="307" spans="1:9" ht="12.75">
      <c r="A307" s="82"/>
      <c r="B307" s="88"/>
      <c r="C307" s="4">
        <v>2019</v>
      </c>
      <c r="D307" s="68">
        <v>15</v>
      </c>
      <c r="E307" s="68">
        <v>15</v>
      </c>
      <c r="F307" s="4"/>
      <c r="G307" s="29"/>
      <c r="H307" s="29"/>
      <c r="I307" s="7"/>
    </row>
    <row r="308" spans="1:9" ht="25.5">
      <c r="A308" s="70" t="s">
        <v>340</v>
      </c>
      <c r="B308" s="40" t="s">
        <v>183</v>
      </c>
      <c r="C308" s="14">
        <v>2011</v>
      </c>
      <c r="D308" s="66">
        <v>9</v>
      </c>
      <c r="E308" s="66">
        <v>5</v>
      </c>
      <c r="F308" s="66">
        <v>2</v>
      </c>
      <c r="G308" s="66">
        <v>2</v>
      </c>
      <c r="H308" s="120"/>
      <c r="I308" s="11" t="s">
        <v>219</v>
      </c>
    </row>
    <row r="309" spans="1:9" ht="38.25">
      <c r="A309" s="70" t="s">
        <v>341</v>
      </c>
      <c r="B309" s="40" t="s">
        <v>181</v>
      </c>
      <c r="C309" s="14">
        <v>2011</v>
      </c>
      <c r="D309" s="66">
        <v>6</v>
      </c>
      <c r="E309" s="66">
        <v>3</v>
      </c>
      <c r="F309" s="66">
        <v>1.5</v>
      </c>
      <c r="G309" s="66">
        <v>1.5</v>
      </c>
      <c r="H309" s="120"/>
      <c r="I309" s="11" t="s">
        <v>220</v>
      </c>
    </row>
    <row r="310" spans="1:9" ht="38.25">
      <c r="A310" s="70" t="s">
        <v>342</v>
      </c>
      <c r="B310" s="40" t="s">
        <v>182</v>
      </c>
      <c r="C310" s="14">
        <v>2011</v>
      </c>
      <c r="D310" s="66">
        <v>9</v>
      </c>
      <c r="E310" s="66">
        <v>5</v>
      </c>
      <c r="F310" s="66">
        <v>2</v>
      </c>
      <c r="G310" s="66">
        <v>2</v>
      </c>
      <c r="H310" s="120"/>
      <c r="I310" s="11" t="s">
        <v>221</v>
      </c>
    </row>
    <row r="311" spans="1:9" ht="38.25">
      <c r="A311" s="70" t="s">
        <v>343</v>
      </c>
      <c r="B311" s="40" t="s">
        <v>222</v>
      </c>
      <c r="C311" s="14">
        <v>2018</v>
      </c>
      <c r="D311" s="66">
        <v>15</v>
      </c>
      <c r="E311" s="66">
        <v>15</v>
      </c>
      <c r="F311" s="66"/>
      <c r="G311" s="120"/>
      <c r="H311" s="120"/>
      <c r="I311" s="11" t="s">
        <v>223</v>
      </c>
    </row>
    <row r="312" spans="1:9" ht="25.5">
      <c r="A312" s="83" t="s">
        <v>344</v>
      </c>
      <c r="B312" s="93" t="s">
        <v>184</v>
      </c>
      <c r="C312" s="35" t="s">
        <v>84</v>
      </c>
      <c r="D312" s="110">
        <f>D313+D314</f>
        <v>300</v>
      </c>
      <c r="E312" s="110">
        <f>E313+E314</f>
        <v>150</v>
      </c>
      <c r="F312" s="110">
        <f>F313+F314</f>
        <v>75</v>
      </c>
      <c r="G312" s="121">
        <f>G313+G314</f>
        <v>75</v>
      </c>
      <c r="H312" s="131"/>
      <c r="I312" s="5" t="s">
        <v>224</v>
      </c>
    </row>
    <row r="313" spans="1:8" ht="12.75">
      <c r="A313" s="81"/>
      <c r="C313" s="3">
        <v>2016</v>
      </c>
      <c r="D313" s="67">
        <v>50</v>
      </c>
      <c r="E313" s="67">
        <v>25</v>
      </c>
      <c r="F313" s="67">
        <v>12.5</v>
      </c>
      <c r="G313" s="117">
        <v>12.5</v>
      </c>
      <c r="H313" s="117"/>
    </row>
    <row r="314" spans="1:9" ht="12.75">
      <c r="A314" s="82"/>
      <c r="B314" s="88"/>
      <c r="C314" s="4">
        <v>2017</v>
      </c>
      <c r="D314" s="68">
        <v>250</v>
      </c>
      <c r="E314" s="68">
        <v>125</v>
      </c>
      <c r="F314" s="68">
        <v>62.5</v>
      </c>
      <c r="G314" s="122">
        <v>62.5</v>
      </c>
      <c r="H314" s="122"/>
      <c r="I314" s="7"/>
    </row>
    <row r="315" spans="1:9" ht="25.5">
      <c r="A315" s="83" t="s">
        <v>345</v>
      </c>
      <c r="B315" s="93" t="s">
        <v>185</v>
      </c>
      <c r="C315" s="35" t="s">
        <v>84</v>
      </c>
      <c r="D315" s="110">
        <f>D316+D317+D318</f>
        <v>850</v>
      </c>
      <c r="E315" s="110">
        <f>E316+E317+E318</f>
        <v>425</v>
      </c>
      <c r="F315" s="110">
        <f>F316+F317+F318</f>
        <v>212.5</v>
      </c>
      <c r="G315" s="121">
        <f>G316+G317+G318</f>
        <v>212.5</v>
      </c>
      <c r="H315" s="131"/>
      <c r="I315" s="5" t="s">
        <v>225</v>
      </c>
    </row>
    <row r="316" spans="1:8" ht="12.75">
      <c r="A316" s="81"/>
      <c r="C316" s="3">
        <v>2014</v>
      </c>
      <c r="D316" s="67">
        <v>250</v>
      </c>
      <c r="E316" s="67">
        <v>125</v>
      </c>
      <c r="F316" s="67">
        <v>62.5</v>
      </c>
      <c r="G316" s="117">
        <v>62.5</v>
      </c>
      <c r="H316" s="117"/>
    </row>
    <row r="317" spans="1:8" ht="12.75">
      <c r="A317" s="81"/>
      <c r="C317" s="3">
        <v>2015</v>
      </c>
      <c r="D317" s="67">
        <v>400</v>
      </c>
      <c r="E317" s="67">
        <v>200</v>
      </c>
      <c r="F317" s="67">
        <v>100</v>
      </c>
      <c r="G317" s="117">
        <v>100</v>
      </c>
      <c r="H317" s="117"/>
    </row>
    <row r="318" spans="1:9" ht="12.75">
      <c r="A318" s="82"/>
      <c r="B318" s="88"/>
      <c r="C318" s="4">
        <v>2016</v>
      </c>
      <c r="D318" s="68">
        <v>200</v>
      </c>
      <c r="E318" s="68">
        <v>100</v>
      </c>
      <c r="F318" s="68">
        <v>50</v>
      </c>
      <c r="G318" s="122">
        <v>50</v>
      </c>
      <c r="H318" s="122"/>
      <c r="I318" s="7"/>
    </row>
    <row r="319" spans="1:9" ht="38.25">
      <c r="A319" s="70" t="s">
        <v>346</v>
      </c>
      <c r="B319" s="40" t="s">
        <v>190</v>
      </c>
      <c r="C319" s="14">
        <v>2015</v>
      </c>
      <c r="D319" s="66">
        <v>30</v>
      </c>
      <c r="E319" s="66">
        <v>30</v>
      </c>
      <c r="F319" s="66"/>
      <c r="G319" s="120"/>
      <c r="H319" s="120"/>
      <c r="I319" s="11" t="s">
        <v>226</v>
      </c>
    </row>
    <row r="320" spans="1:9" ht="25.5">
      <c r="A320" s="69" t="s">
        <v>347</v>
      </c>
      <c r="B320" s="93" t="s">
        <v>186</v>
      </c>
      <c r="C320" s="35" t="s">
        <v>84</v>
      </c>
      <c r="D320" s="110">
        <f>D321+D322</f>
        <v>60</v>
      </c>
      <c r="E320" s="110">
        <f>E321+E322</f>
        <v>31</v>
      </c>
      <c r="F320" s="110">
        <f>F321+F322</f>
        <v>14.5</v>
      </c>
      <c r="G320" s="121">
        <f>G321+G322</f>
        <v>14.5</v>
      </c>
      <c r="H320" s="121"/>
      <c r="I320" s="5" t="s">
        <v>227</v>
      </c>
    </row>
    <row r="321" spans="3:8" ht="12.75">
      <c r="C321" s="3">
        <v>2013</v>
      </c>
      <c r="D321" s="67">
        <v>15</v>
      </c>
      <c r="E321" s="67">
        <v>8</v>
      </c>
      <c r="F321" s="67">
        <v>3.5</v>
      </c>
      <c r="G321" s="117">
        <v>3.5</v>
      </c>
      <c r="H321" s="117"/>
    </row>
    <row r="322" spans="1:9" ht="12.75">
      <c r="A322" s="68"/>
      <c r="B322" s="88"/>
      <c r="C322" s="4">
        <v>2014</v>
      </c>
      <c r="D322" s="68">
        <v>45</v>
      </c>
      <c r="E322" s="68">
        <v>23</v>
      </c>
      <c r="F322" s="68">
        <v>11</v>
      </c>
      <c r="G322" s="122">
        <v>11</v>
      </c>
      <c r="H322" s="122"/>
      <c r="I322" s="7"/>
    </row>
    <row r="323" spans="1:9" ht="81" customHeight="1">
      <c r="A323" s="69" t="s">
        <v>348</v>
      </c>
      <c r="B323" s="93" t="s">
        <v>187</v>
      </c>
      <c r="C323" s="35" t="s">
        <v>84</v>
      </c>
      <c r="D323" s="110">
        <f>D324+D325+D326+D327+D328+D329+D330+D331+D332+D333</f>
        <v>36.7</v>
      </c>
      <c r="E323" s="110">
        <f>E324+E325+E326+E327+E328+E329+E330+E331+E332+E333</f>
        <v>36.7</v>
      </c>
      <c r="F323" s="35"/>
      <c r="G323" s="28"/>
      <c r="H323" s="28"/>
      <c r="I323" s="5" t="s">
        <v>228</v>
      </c>
    </row>
    <row r="324" spans="3:5" ht="12.75">
      <c r="C324" s="3">
        <v>2011</v>
      </c>
      <c r="D324" s="67">
        <v>3.9</v>
      </c>
      <c r="E324" s="67">
        <v>3.9</v>
      </c>
    </row>
    <row r="325" spans="3:5" ht="12.75">
      <c r="C325" s="3">
        <v>2012</v>
      </c>
      <c r="D325" s="67">
        <v>2.1</v>
      </c>
      <c r="E325" s="67">
        <v>2.1</v>
      </c>
    </row>
    <row r="326" spans="3:5" ht="12.75">
      <c r="C326" s="3">
        <v>2013</v>
      </c>
      <c r="D326" s="67">
        <v>2.3</v>
      </c>
      <c r="E326" s="67">
        <v>2.3</v>
      </c>
    </row>
    <row r="327" spans="3:5" ht="12.75">
      <c r="C327" s="3">
        <v>2014</v>
      </c>
      <c r="D327" s="67">
        <v>7.2</v>
      </c>
      <c r="E327" s="67">
        <v>7.2</v>
      </c>
    </row>
    <row r="328" spans="3:5" ht="12.75">
      <c r="C328" s="3">
        <v>2015</v>
      </c>
      <c r="D328" s="67">
        <v>1</v>
      </c>
      <c r="E328" s="67">
        <v>1</v>
      </c>
    </row>
    <row r="329" spans="3:5" ht="12.75">
      <c r="C329" s="3">
        <v>2016</v>
      </c>
      <c r="D329" s="67">
        <v>4.3</v>
      </c>
      <c r="E329" s="67">
        <v>4.3</v>
      </c>
    </row>
    <row r="330" spans="3:5" ht="12.75">
      <c r="C330" s="3">
        <v>2017</v>
      </c>
      <c r="D330" s="67">
        <v>2.5</v>
      </c>
      <c r="E330" s="67">
        <v>2.5</v>
      </c>
    </row>
    <row r="331" spans="3:5" ht="12.75">
      <c r="C331" s="3">
        <v>2018</v>
      </c>
      <c r="D331" s="67">
        <v>2.7</v>
      </c>
      <c r="E331" s="67">
        <v>2.7</v>
      </c>
    </row>
    <row r="332" spans="3:5" ht="12.75">
      <c r="C332" s="3">
        <v>2019</v>
      </c>
      <c r="D332" s="67">
        <v>7.7</v>
      </c>
      <c r="E332" s="67">
        <v>7.7</v>
      </c>
    </row>
    <row r="333" spans="1:9" ht="12.75">
      <c r="A333" s="68"/>
      <c r="B333" s="88"/>
      <c r="C333" s="4">
        <v>2020</v>
      </c>
      <c r="D333" s="68">
        <v>3</v>
      </c>
      <c r="E333" s="68">
        <v>3</v>
      </c>
      <c r="F333" s="4"/>
      <c r="G333" s="29"/>
      <c r="H333" s="29"/>
      <c r="I333" s="7"/>
    </row>
    <row r="334" spans="1:9" ht="42.75" customHeight="1">
      <c r="A334" s="69" t="s">
        <v>349</v>
      </c>
      <c r="B334" s="93" t="s">
        <v>188</v>
      </c>
      <c r="C334" s="35" t="s">
        <v>84</v>
      </c>
      <c r="D334" s="110">
        <f>D335+D336</f>
        <v>7</v>
      </c>
      <c r="E334" s="110">
        <f>E335+E336</f>
        <v>7</v>
      </c>
      <c r="F334" s="35"/>
      <c r="G334" s="28"/>
      <c r="H334" s="28"/>
      <c r="I334" s="5" t="s">
        <v>229</v>
      </c>
    </row>
    <row r="335" spans="3:5" ht="12.75">
      <c r="C335" s="3">
        <v>2011</v>
      </c>
      <c r="D335" s="67">
        <v>4</v>
      </c>
      <c r="E335" s="67">
        <v>4</v>
      </c>
    </row>
    <row r="336" spans="1:9" ht="12.75">
      <c r="A336" s="68"/>
      <c r="B336" s="88"/>
      <c r="C336" s="4">
        <v>2012</v>
      </c>
      <c r="D336" s="68">
        <v>3</v>
      </c>
      <c r="E336" s="68">
        <v>3</v>
      </c>
      <c r="F336" s="4"/>
      <c r="G336" s="29"/>
      <c r="H336" s="29"/>
      <c r="I336" s="7"/>
    </row>
    <row r="337" spans="1:9" ht="38.25">
      <c r="A337" s="69" t="s">
        <v>350</v>
      </c>
      <c r="B337" s="93" t="s">
        <v>189</v>
      </c>
      <c r="C337" s="35" t="s">
        <v>84</v>
      </c>
      <c r="D337" s="110">
        <f>D338+D339</f>
        <v>80</v>
      </c>
      <c r="E337" s="110">
        <f>E338+E339</f>
        <v>80</v>
      </c>
      <c r="F337" s="35"/>
      <c r="G337" s="28"/>
      <c r="H337" s="28"/>
      <c r="I337" s="5" t="s">
        <v>231</v>
      </c>
    </row>
    <row r="338" spans="3:5" ht="12.75">
      <c r="C338" s="3">
        <v>2018</v>
      </c>
      <c r="D338" s="67">
        <v>40</v>
      </c>
      <c r="E338" s="67">
        <v>40</v>
      </c>
    </row>
    <row r="339" spans="1:9" ht="12.75">
      <c r="A339" s="68"/>
      <c r="B339" s="88"/>
      <c r="C339" s="4">
        <v>2020</v>
      </c>
      <c r="D339" s="68">
        <v>40</v>
      </c>
      <c r="E339" s="68">
        <v>40</v>
      </c>
      <c r="F339" s="4"/>
      <c r="G339" s="29"/>
      <c r="H339" s="29"/>
      <c r="I339" s="7"/>
    </row>
    <row r="340" spans="1:9" ht="38.25">
      <c r="A340" s="69" t="s">
        <v>351</v>
      </c>
      <c r="B340" s="93" t="s">
        <v>230</v>
      </c>
      <c r="C340" s="35" t="s">
        <v>84</v>
      </c>
      <c r="D340" s="110">
        <f>D341+D342</f>
        <v>120</v>
      </c>
      <c r="E340" s="110">
        <f>E341+E342</f>
        <v>120</v>
      </c>
      <c r="F340" s="35"/>
      <c r="G340" s="28"/>
      <c r="H340" s="28"/>
      <c r="I340" s="5" t="s">
        <v>231</v>
      </c>
    </row>
    <row r="341" spans="3:5" ht="12.75">
      <c r="C341" s="3">
        <v>2012</v>
      </c>
      <c r="D341" s="67">
        <v>60</v>
      </c>
      <c r="E341" s="67">
        <v>60</v>
      </c>
    </row>
    <row r="342" spans="1:9" ht="12.75">
      <c r="A342" s="68"/>
      <c r="B342" s="88"/>
      <c r="C342" s="4">
        <v>2013</v>
      </c>
      <c r="D342" s="68">
        <v>60</v>
      </c>
      <c r="E342" s="68">
        <v>60</v>
      </c>
      <c r="F342" s="4"/>
      <c r="G342" s="29"/>
      <c r="H342" s="29"/>
      <c r="I342" s="7"/>
    </row>
    <row r="343" spans="4:5" ht="12.75">
      <c r="D343" s="67"/>
      <c r="E343" s="67"/>
    </row>
    <row r="344" spans="1:8" ht="12.75">
      <c r="A344" s="80">
        <v>4</v>
      </c>
      <c r="B344" s="73" t="s">
        <v>191</v>
      </c>
      <c r="C344" s="33" t="s">
        <v>84</v>
      </c>
      <c r="D344" s="108">
        <f>D345+D346+D347+D348+D349+D350+D351+D352+D353+D354</f>
        <v>18.150999999999996</v>
      </c>
      <c r="E344" s="108">
        <f>E345+E346+E347+E348+E349+E350+E351+E352+E353+E354</f>
        <v>18.150999999999996</v>
      </c>
      <c r="F344" s="33"/>
      <c r="G344" s="26"/>
      <c r="H344" s="26"/>
    </row>
    <row r="345" spans="3:8" ht="12.75">
      <c r="C345" s="33">
        <v>2011</v>
      </c>
      <c r="D345" s="108">
        <f>D356+D367+D378+D389+D400+D411+D422+D433+D444+D455+D466+D477+D490+D493+D505</f>
        <v>2.138</v>
      </c>
      <c r="E345" s="108">
        <f>E356+E367+E378+E389+E400+E411+E422+E433+E444+E455+E466+E477+E490+E493+E505</f>
        <v>2.138</v>
      </c>
      <c r="F345" s="33"/>
      <c r="G345" s="26"/>
      <c r="H345" s="26"/>
    </row>
    <row r="346" spans="3:8" ht="12.75">
      <c r="C346" s="33">
        <v>2012</v>
      </c>
      <c r="D346" s="108">
        <f>D357+D368+D379+D390+D401+D412+D423+D434+D445+D456+D467+D478+D487+D488+D491+D494+D499+D504</f>
        <v>4.787999999999999</v>
      </c>
      <c r="E346" s="108">
        <f>E357+E368+E379+E390+E401+E412+E423+E434+E445+E456+E467+E478+E487+E488+E491+E494+E499+E504</f>
        <v>4.787999999999999</v>
      </c>
      <c r="F346" s="33"/>
      <c r="G346" s="26"/>
      <c r="H346" s="26"/>
    </row>
    <row r="347" spans="3:8" ht="12.75">
      <c r="C347" s="33">
        <v>2013</v>
      </c>
      <c r="D347" s="108">
        <f>D358+D369+D380+D391+D402+D413+D424+D435+D446+D457+D468+D479+D495+D498</f>
        <v>1.345</v>
      </c>
      <c r="E347" s="108">
        <f>E358+E369+E380+E391+E402+E413+E424+E435+E446+E457+E468+E479+E495+E498</f>
        <v>1.345</v>
      </c>
      <c r="F347" s="33"/>
      <c r="G347" s="26"/>
      <c r="H347" s="26"/>
    </row>
    <row r="348" spans="3:8" ht="12.75">
      <c r="C348" s="33">
        <v>2014</v>
      </c>
      <c r="D348" s="108">
        <f>D359+D370+D381+D392+D403+D414+D425+D436+D447+D458+D469+D480+D496+D500</f>
        <v>1.285</v>
      </c>
      <c r="E348" s="108">
        <f>E359+E370+E381+E392+E403+E414+E425+E436+E447+E458+E469+E480+E496+E500</f>
        <v>1.285</v>
      </c>
      <c r="F348" s="33"/>
      <c r="G348" s="26"/>
      <c r="H348" s="26"/>
    </row>
    <row r="349" spans="3:8" ht="12.75">
      <c r="C349" s="33">
        <v>2015</v>
      </c>
      <c r="D349" s="108">
        <f>D360+D371+D382+D393+D404+D415+D426+D437+D448+D459+D470+D481+D497+D501</f>
        <v>1.282</v>
      </c>
      <c r="E349" s="108">
        <f>E360+E371+E382+E393+E404+E415+E426+E437+E448+E459+E470+E481+E497+E501</f>
        <v>1.282</v>
      </c>
      <c r="F349" s="33"/>
      <c r="G349" s="26"/>
      <c r="H349" s="26"/>
    </row>
    <row r="350" spans="3:8" ht="12.75">
      <c r="C350" s="33">
        <v>2016</v>
      </c>
      <c r="D350" s="108">
        <f>D361+D372+D383+D394+D405+D416+D427+D438+D449+D460+D471+D482+D502</f>
        <v>1.642</v>
      </c>
      <c r="E350" s="108">
        <f>E361+E372+E383+E394+E405+E416+E427+E438+E449+E460+E471+E482+E502</f>
        <v>1.642</v>
      </c>
      <c r="F350" s="33"/>
      <c r="G350" s="26"/>
      <c r="H350" s="26"/>
    </row>
    <row r="351" spans="3:8" ht="12.75">
      <c r="C351" s="33">
        <v>2017</v>
      </c>
      <c r="D351" s="108">
        <f>D362+D373+D384+D395+D406+D417+D428+D439+D450+D461+D472+D483</f>
        <v>1.077</v>
      </c>
      <c r="E351" s="108">
        <f>E362+E373+E384+E395+E406+E417+E428+E439+E450+E461+E472+E483</f>
        <v>1.077</v>
      </c>
      <c r="F351" s="33"/>
      <c r="G351" s="26"/>
      <c r="H351" s="26"/>
    </row>
    <row r="352" spans="3:8" ht="12.75">
      <c r="C352" s="33">
        <v>2018</v>
      </c>
      <c r="D352" s="108">
        <f>D363+D374+D385+D396+D407+D418+D429+D440+D451+D462+D473+D484+D503</f>
        <v>2.38</v>
      </c>
      <c r="E352" s="108">
        <f>E363+E374+E385+E396+E407+E418+E429+E440+E451+E462+E473+E484+E503</f>
        <v>2.38</v>
      </c>
      <c r="F352" s="33"/>
      <c r="G352" s="26"/>
      <c r="H352" s="26"/>
    </row>
    <row r="353" spans="3:8" ht="12.75">
      <c r="C353" s="33">
        <v>2019</v>
      </c>
      <c r="D353" s="108">
        <f>D364+D375+D386+D397+D408+D419+D430+D441+D452+D463+D474+D485</f>
        <v>1.1070000000000002</v>
      </c>
      <c r="E353" s="108">
        <f>E364+E375+E386+E397+E408+E419+E430+E441+E452+E463+E474+E485</f>
        <v>1.1070000000000002</v>
      </c>
      <c r="F353" s="33"/>
      <c r="G353" s="26"/>
      <c r="H353" s="26"/>
    </row>
    <row r="354" spans="1:9" ht="12.75">
      <c r="A354" s="68"/>
      <c r="B354" s="88"/>
      <c r="C354" s="34">
        <v>2020</v>
      </c>
      <c r="D354" s="109">
        <f>D365+D376+D387+D398+D409+D420+D431+D442+D453+D464+D475+D486</f>
        <v>1.1070000000000002</v>
      </c>
      <c r="E354" s="109">
        <f>E365+E376+E387+E398+E409+E420+E431+E442+E453+E464+E475+E486</f>
        <v>1.1070000000000002</v>
      </c>
      <c r="F354" s="34"/>
      <c r="G354" s="27"/>
      <c r="H354" s="27"/>
      <c r="I354" s="7"/>
    </row>
    <row r="355" spans="1:9" ht="89.25">
      <c r="A355" s="83" t="s">
        <v>352</v>
      </c>
      <c r="B355" s="143" t="s">
        <v>424</v>
      </c>
      <c r="C355" s="35" t="s">
        <v>84</v>
      </c>
      <c r="D355" s="110">
        <f>D356+D357+D358+D359+D360+D361+D362+D363+D364+D365</f>
        <v>0.556</v>
      </c>
      <c r="E355" s="110">
        <f>E356+E357+E358+E359+E360+E361+E362+E363+E364+E365</f>
        <v>0.556</v>
      </c>
      <c r="F355" s="35"/>
      <c r="G355" s="28"/>
      <c r="H355" s="28"/>
      <c r="I355" s="5" t="s">
        <v>412</v>
      </c>
    </row>
    <row r="356" spans="1:5" ht="12.75">
      <c r="A356" s="81"/>
      <c r="C356" s="3">
        <v>2011</v>
      </c>
      <c r="D356" s="67">
        <v>0.05</v>
      </c>
      <c r="E356" s="67">
        <v>0.05</v>
      </c>
    </row>
    <row r="357" spans="1:5" ht="12.75">
      <c r="A357" s="81"/>
      <c r="C357" s="3">
        <v>2012</v>
      </c>
      <c r="D357" s="67">
        <v>0.05</v>
      </c>
      <c r="E357" s="67">
        <v>0.05</v>
      </c>
    </row>
    <row r="358" spans="1:5" ht="12.75">
      <c r="A358" s="81"/>
      <c r="C358" s="3">
        <v>2013</v>
      </c>
      <c r="D358" s="67">
        <v>0.053</v>
      </c>
      <c r="E358" s="67">
        <v>0.053</v>
      </c>
    </row>
    <row r="359" spans="1:5" ht="12.75">
      <c r="A359" s="81"/>
      <c r="C359" s="3">
        <v>2014</v>
      </c>
      <c r="D359" s="67">
        <v>0.053</v>
      </c>
      <c r="E359" s="67">
        <v>0.053</v>
      </c>
    </row>
    <row r="360" spans="1:5" ht="12.75">
      <c r="A360" s="81"/>
      <c r="C360" s="3">
        <v>2015</v>
      </c>
      <c r="D360" s="67">
        <v>0.056</v>
      </c>
      <c r="E360" s="67">
        <v>0.056</v>
      </c>
    </row>
    <row r="361" spans="1:5" ht="12.75">
      <c r="A361" s="81"/>
      <c r="C361" s="3">
        <v>2016</v>
      </c>
      <c r="D361" s="67">
        <v>0.056</v>
      </c>
      <c r="E361" s="67">
        <v>0.056</v>
      </c>
    </row>
    <row r="362" spans="1:5" ht="12.75">
      <c r="A362" s="81"/>
      <c r="C362" s="3">
        <v>2017</v>
      </c>
      <c r="D362" s="67">
        <v>0.059</v>
      </c>
      <c r="E362" s="67">
        <v>0.059</v>
      </c>
    </row>
    <row r="363" spans="1:5" ht="12.75">
      <c r="A363" s="81"/>
      <c r="C363" s="3">
        <v>2018</v>
      </c>
      <c r="D363" s="67">
        <v>0.059</v>
      </c>
      <c r="E363" s="67">
        <v>0.059</v>
      </c>
    </row>
    <row r="364" spans="1:5" ht="12.75">
      <c r="A364" s="81"/>
      <c r="C364" s="3">
        <v>2019</v>
      </c>
      <c r="D364" s="67">
        <v>0.06</v>
      </c>
      <c r="E364" s="67">
        <v>0.06</v>
      </c>
    </row>
    <row r="365" spans="1:9" ht="12.75">
      <c r="A365" s="82"/>
      <c r="B365" s="88"/>
      <c r="C365" s="4">
        <v>2020</v>
      </c>
      <c r="D365" s="68">
        <v>0.06</v>
      </c>
      <c r="E365" s="68">
        <v>0.06</v>
      </c>
      <c r="F365" s="4"/>
      <c r="G365" s="29"/>
      <c r="H365" s="29"/>
      <c r="I365" s="7"/>
    </row>
    <row r="366" spans="1:9" ht="63.75">
      <c r="A366" s="83" t="s">
        <v>353</v>
      </c>
      <c r="B366" s="93" t="s">
        <v>192</v>
      </c>
      <c r="C366" s="35" t="s">
        <v>84</v>
      </c>
      <c r="D366" s="110">
        <f>D367+D368+D369+D370+D371+D372+D373+D374+D375+D376</f>
        <v>0.356</v>
      </c>
      <c r="E366" s="110">
        <f>E367+E368+E369+E370+E371+E372+E373+E374+E375+E376</f>
        <v>0.356</v>
      </c>
      <c r="F366" s="35"/>
      <c r="G366" s="28"/>
      <c r="H366" s="28"/>
      <c r="I366" s="5" t="s">
        <v>413</v>
      </c>
    </row>
    <row r="367" spans="1:5" ht="12.75">
      <c r="A367" s="81"/>
      <c r="C367" s="3">
        <v>2011</v>
      </c>
      <c r="D367" s="67">
        <v>0.03</v>
      </c>
      <c r="E367" s="67">
        <v>0.03</v>
      </c>
    </row>
    <row r="368" spans="1:5" ht="12.75">
      <c r="A368" s="81"/>
      <c r="C368" s="3">
        <v>2012</v>
      </c>
      <c r="D368" s="67">
        <v>0.03</v>
      </c>
      <c r="E368" s="67">
        <v>0.03</v>
      </c>
    </row>
    <row r="369" spans="1:5" ht="12.75">
      <c r="A369" s="81"/>
      <c r="C369" s="3">
        <v>2013</v>
      </c>
      <c r="D369" s="67">
        <v>0.033</v>
      </c>
      <c r="E369" s="67">
        <v>0.033</v>
      </c>
    </row>
    <row r="370" spans="1:5" ht="12.75">
      <c r="A370" s="81"/>
      <c r="C370" s="3">
        <v>2014</v>
      </c>
      <c r="D370" s="67">
        <v>0.033</v>
      </c>
      <c r="E370" s="67">
        <v>0.033</v>
      </c>
    </row>
    <row r="371" spans="1:5" ht="12.75">
      <c r="A371" s="81"/>
      <c r="C371" s="3">
        <v>2015</v>
      </c>
      <c r="D371" s="67">
        <v>0.036</v>
      </c>
      <c r="E371" s="67">
        <v>0.036</v>
      </c>
    </row>
    <row r="372" spans="1:5" ht="12.75">
      <c r="A372" s="81"/>
      <c r="C372" s="3">
        <v>2016</v>
      </c>
      <c r="D372" s="67">
        <v>0.036</v>
      </c>
      <c r="E372" s="67">
        <v>0.036</v>
      </c>
    </row>
    <row r="373" spans="1:5" ht="12.75">
      <c r="A373" s="81"/>
      <c r="C373" s="3">
        <v>2017</v>
      </c>
      <c r="D373" s="67">
        <v>0.039</v>
      </c>
      <c r="E373" s="67">
        <v>0.039</v>
      </c>
    </row>
    <row r="374" spans="1:5" ht="12.75">
      <c r="A374" s="81"/>
      <c r="C374" s="3">
        <v>2018</v>
      </c>
      <c r="D374" s="67">
        <v>0.039</v>
      </c>
      <c r="E374" s="67">
        <v>0.039</v>
      </c>
    </row>
    <row r="375" spans="1:5" ht="12.75">
      <c r="A375" s="81"/>
      <c r="C375" s="3">
        <v>2019</v>
      </c>
      <c r="D375" s="67">
        <v>0.04</v>
      </c>
      <c r="E375" s="67">
        <v>0.04</v>
      </c>
    </row>
    <row r="376" spans="1:9" ht="12.75">
      <c r="A376" s="82"/>
      <c r="B376" s="88"/>
      <c r="C376" s="4">
        <v>2020</v>
      </c>
      <c r="D376" s="68">
        <v>0.04</v>
      </c>
      <c r="E376" s="68">
        <v>0.04</v>
      </c>
      <c r="F376" s="4"/>
      <c r="G376" s="29"/>
      <c r="H376" s="29"/>
      <c r="I376" s="7"/>
    </row>
    <row r="377" spans="1:9" ht="76.5">
      <c r="A377" s="83" t="s">
        <v>354</v>
      </c>
      <c r="B377" s="93" t="s">
        <v>193</v>
      </c>
      <c r="C377" s="35" t="s">
        <v>84</v>
      </c>
      <c r="D377" s="110">
        <f>D378+D379+D380+D381+D382+D383+D384+D385+D386+D387</f>
        <v>1.3120000000000003</v>
      </c>
      <c r="E377" s="110">
        <f>E378+E379+E380+E381+E382+E383+E384+E385+E386+E387</f>
        <v>1.3120000000000003</v>
      </c>
      <c r="F377" s="35"/>
      <c r="G377" s="28"/>
      <c r="H377" s="28"/>
      <c r="I377" s="5" t="s">
        <v>414</v>
      </c>
    </row>
    <row r="378" spans="1:5" ht="12.75">
      <c r="A378" s="81"/>
      <c r="C378" s="3">
        <v>2011</v>
      </c>
      <c r="D378" s="67">
        <v>0.12</v>
      </c>
      <c r="E378" s="67">
        <v>0.12</v>
      </c>
    </row>
    <row r="379" spans="1:5" ht="12.75">
      <c r="A379" s="81"/>
      <c r="C379" s="3">
        <v>2012</v>
      </c>
      <c r="D379" s="67">
        <v>0.12</v>
      </c>
      <c r="E379" s="67">
        <v>0.12</v>
      </c>
    </row>
    <row r="380" spans="1:5" ht="12.75">
      <c r="A380" s="81"/>
      <c r="C380" s="3">
        <v>2013</v>
      </c>
      <c r="D380" s="67">
        <v>0.126</v>
      </c>
      <c r="E380" s="67">
        <v>0.126</v>
      </c>
    </row>
    <row r="381" spans="1:5" ht="12.75">
      <c r="A381" s="81"/>
      <c r="C381" s="3">
        <v>2014</v>
      </c>
      <c r="D381" s="67">
        <v>0.126</v>
      </c>
      <c r="E381" s="67">
        <v>0.126</v>
      </c>
    </row>
    <row r="382" spans="1:5" ht="12.75">
      <c r="A382" s="81"/>
      <c r="C382" s="3">
        <v>2015</v>
      </c>
      <c r="D382" s="67">
        <v>0.132</v>
      </c>
      <c r="E382" s="67">
        <v>0.132</v>
      </c>
    </row>
    <row r="383" spans="1:5" ht="12.75">
      <c r="A383" s="81"/>
      <c r="C383" s="3">
        <v>2016</v>
      </c>
      <c r="D383" s="67">
        <v>0.132</v>
      </c>
      <c r="E383" s="67">
        <v>0.132</v>
      </c>
    </row>
    <row r="384" spans="1:5" ht="12.75">
      <c r="A384" s="81"/>
      <c r="C384" s="3">
        <v>2017</v>
      </c>
      <c r="D384" s="67">
        <v>0.138</v>
      </c>
      <c r="E384" s="67">
        <v>0.138</v>
      </c>
    </row>
    <row r="385" spans="1:5" ht="12.75">
      <c r="A385" s="81"/>
      <c r="C385" s="3">
        <v>2018</v>
      </c>
      <c r="D385" s="67">
        <v>0.138</v>
      </c>
      <c r="E385" s="67">
        <v>0.138</v>
      </c>
    </row>
    <row r="386" spans="1:5" ht="12.75">
      <c r="A386" s="81"/>
      <c r="C386" s="3">
        <v>2019</v>
      </c>
      <c r="D386" s="67">
        <v>0.14</v>
      </c>
      <c r="E386" s="67">
        <v>0.14</v>
      </c>
    </row>
    <row r="387" spans="1:9" ht="12.75">
      <c r="A387" s="82"/>
      <c r="B387" s="88"/>
      <c r="C387" s="4">
        <v>2020</v>
      </c>
      <c r="D387" s="68">
        <v>0.14</v>
      </c>
      <c r="E387" s="68">
        <v>0.14</v>
      </c>
      <c r="F387" s="4"/>
      <c r="G387" s="29"/>
      <c r="H387" s="29"/>
      <c r="I387" s="7"/>
    </row>
    <row r="388" spans="1:9" ht="89.25">
      <c r="A388" s="83" t="s">
        <v>355</v>
      </c>
      <c r="B388" s="93" t="s">
        <v>194</v>
      </c>
      <c r="C388" s="35" t="s">
        <v>84</v>
      </c>
      <c r="D388" s="110">
        <f>D389+D390+D391+D392+D393+D394+D395+D396+D397+D398</f>
        <v>0.43999999999999995</v>
      </c>
      <c r="E388" s="110">
        <f>E389+E390+E391+E392+E393+E394+E395+E396+E397+E398</f>
        <v>0.43999999999999995</v>
      </c>
      <c r="F388" s="35"/>
      <c r="G388" s="28"/>
      <c r="H388" s="28"/>
      <c r="I388" s="5" t="s">
        <v>415</v>
      </c>
    </row>
    <row r="389" spans="1:5" ht="12.75">
      <c r="A389" s="81"/>
      <c r="C389" s="3">
        <v>2011</v>
      </c>
      <c r="D389" s="67">
        <v>0.04</v>
      </c>
      <c r="E389" s="67">
        <v>0.04</v>
      </c>
    </row>
    <row r="390" spans="1:5" ht="12.75">
      <c r="A390" s="81"/>
      <c r="C390" s="3">
        <v>2012</v>
      </c>
      <c r="D390" s="67">
        <v>0.04</v>
      </c>
      <c r="E390" s="67">
        <v>0.04</v>
      </c>
    </row>
    <row r="391" spans="1:5" ht="12.75">
      <c r="A391" s="81"/>
      <c r="C391" s="3">
        <v>2013</v>
      </c>
      <c r="D391" s="67">
        <v>0.042</v>
      </c>
      <c r="E391" s="67">
        <v>0.042</v>
      </c>
    </row>
    <row r="392" spans="1:5" ht="12.75">
      <c r="A392" s="81"/>
      <c r="C392" s="3">
        <v>2014</v>
      </c>
      <c r="D392" s="67">
        <v>0.042</v>
      </c>
      <c r="E392" s="67">
        <v>0.042</v>
      </c>
    </row>
    <row r="393" spans="1:5" ht="12.75">
      <c r="A393" s="81"/>
      <c r="C393" s="3">
        <v>2015</v>
      </c>
      <c r="D393" s="67">
        <v>0.044</v>
      </c>
      <c r="E393" s="67">
        <v>0.044</v>
      </c>
    </row>
    <row r="394" spans="1:5" ht="12.75">
      <c r="A394" s="81"/>
      <c r="C394" s="3">
        <v>2016</v>
      </c>
      <c r="D394" s="67">
        <v>0.044</v>
      </c>
      <c r="E394" s="67">
        <v>0.044</v>
      </c>
    </row>
    <row r="395" spans="1:5" ht="12.75">
      <c r="A395" s="81"/>
      <c r="C395" s="3">
        <v>2017</v>
      </c>
      <c r="D395" s="67">
        <v>0.046</v>
      </c>
      <c r="E395" s="67">
        <v>0.046</v>
      </c>
    </row>
    <row r="396" spans="1:5" ht="12.75">
      <c r="A396" s="81"/>
      <c r="C396" s="3">
        <v>2018</v>
      </c>
      <c r="D396" s="67">
        <v>0.046</v>
      </c>
      <c r="E396" s="67">
        <v>0.046</v>
      </c>
    </row>
    <row r="397" spans="1:5" ht="12.75">
      <c r="A397" s="81"/>
      <c r="C397" s="3">
        <v>2019</v>
      </c>
      <c r="D397" s="67">
        <v>0.048</v>
      </c>
      <c r="E397" s="67">
        <v>0.048</v>
      </c>
    </row>
    <row r="398" spans="1:9" ht="12.75">
      <c r="A398" s="82"/>
      <c r="B398" s="88"/>
      <c r="C398" s="4">
        <v>2020</v>
      </c>
      <c r="D398" s="68">
        <v>0.048</v>
      </c>
      <c r="E398" s="68">
        <v>0.048</v>
      </c>
      <c r="F398" s="4"/>
      <c r="G398" s="29"/>
      <c r="H398" s="29"/>
      <c r="I398" s="7"/>
    </row>
    <row r="399" spans="1:9" ht="51">
      <c r="A399" s="83" t="s">
        <v>356</v>
      </c>
      <c r="B399" s="93" t="s">
        <v>196</v>
      </c>
      <c r="C399" s="35" t="s">
        <v>84</v>
      </c>
      <c r="D399" s="110">
        <f>D400+D401+D402+D403+D404+D405+D406+D407+D408+D409</f>
        <v>0.9599999999999999</v>
      </c>
      <c r="E399" s="110">
        <f>E400+E401+E402+E403+E404+E405+E406+E407+E408+E409</f>
        <v>0.9599999999999999</v>
      </c>
      <c r="F399" s="35"/>
      <c r="G399" s="28"/>
      <c r="H399" s="28"/>
      <c r="I399" s="5" t="s">
        <v>416</v>
      </c>
    </row>
    <row r="400" spans="1:5" ht="12.75">
      <c r="A400" s="81"/>
      <c r="C400" s="3">
        <v>2011</v>
      </c>
      <c r="D400" s="67">
        <v>0.09</v>
      </c>
      <c r="E400" s="67">
        <v>0.09</v>
      </c>
    </row>
    <row r="401" spans="1:5" ht="12.75">
      <c r="A401" s="81"/>
      <c r="C401" s="3">
        <v>2012</v>
      </c>
      <c r="D401" s="67">
        <v>0.09</v>
      </c>
      <c r="E401" s="67">
        <v>0.09</v>
      </c>
    </row>
    <row r="402" spans="1:5" ht="12.75">
      <c r="A402" s="81"/>
      <c r="C402" s="3">
        <v>2013</v>
      </c>
      <c r="D402" s="67">
        <v>0.093</v>
      </c>
      <c r="E402" s="67">
        <v>0.093</v>
      </c>
    </row>
    <row r="403" spans="1:5" ht="12.75">
      <c r="A403" s="81"/>
      <c r="C403" s="3">
        <v>2014</v>
      </c>
      <c r="D403" s="67">
        <v>0.093</v>
      </c>
      <c r="E403" s="67">
        <v>0.093</v>
      </c>
    </row>
    <row r="404" spans="1:5" ht="12.75">
      <c r="A404" s="81"/>
      <c r="C404" s="3">
        <v>2015</v>
      </c>
      <c r="D404" s="67">
        <v>0.096</v>
      </c>
      <c r="E404" s="67">
        <v>0.096</v>
      </c>
    </row>
    <row r="405" spans="1:5" ht="12.75">
      <c r="A405" s="81"/>
      <c r="C405" s="3">
        <v>2016</v>
      </c>
      <c r="D405" s="67">
        <v>0.096</v>
      </c>
      <c r="E405" s="67">
        <v>0.096</v>
      </c>
    </row>
    <row r="406" spans="1:5" ht="12.75">
      <c r="A406" s="81"/>
      <c r="C406" s="3">
        <v>2017</v>
      </c>
      <c r="D406" s="67">
        <v>0.099</v>
      </c>
      <c r="E406" s="67">
        <v>0.099</v>
      </c>
    </row>
    <row r="407" spans="1:5" ht="12.75">
      <c r="A407" s="81"/>
      <c r="C407" s="3">
        <v>2018</v>
      </c>
      <c r="D407" s="67">
        <v>0.099</v>
      </c>
      <c r="E407" s="67">
        <v>0.099</v>
      </c>
    </row>
    <row r="408" spans="1:5" ht="12.75">
      <c r="A408" s="81"/>
      <c r="C408" s="3">
        <v>2019</v>
      </c>
      <c r="D408" s="67">
        <v>0.102</v>
      </c>
      <c r="E408" s="67">
        <v>0.102</v>
      </c>
    </row>
    <row r="409" spans="1:9" ht="12.75">
      <c r="A409" s="82"/>
      <c r="B409" s="88"/>
      <c r="C409" s="4">
        <v>2020</v>
      </c>
      <c r="D409" s="68">
        <v>0.102</v>
      </c>
      <c r="E409" s="68">
        <v>0.102</v>
      </c>
      <c r="F409" s="4"/>
      <c r="G409" s="29"/>
      <c r="H409" s="29"/>
      <c r="I409" s="7"/>
    </row>
    <row r="410" spans="1:9" ht="51">
      <c r="A410" s="83" t="s">
        <v>357</v>
      </c>
      <c r="B410" s="93" t="s">
        <v>199</v>
      </c>
      <c r="C410" s="35" t="s">
        <v>84</v>
      </c>
      <c r="D410" s="110">
        <f>D411+D412+D413+D414+D415+D416+D417+D418+D419+D420</f>
        <v>1.2600000000000002</v>
      </c>
      <c r="E410" s="110">
        <f>E411+E412+E413+E414+E415+E416+E417+E418+E419+E420</f>
        <v>1.2600000000000002</v>
      </c>
      <c r="F410" s="35"/>
      <c r="G410" s="28"/>
      <c r="H410" s="28"/>
      <c r="I410" s="5" t="s">
        <v>417</v>
      </c>
    </row>
    <row r="411" spans="1:5" ht="12.75">
      <c r="A411" s="81"/>
      <c r="C411" s="3">
        <v>2011</v>
      </c>
      <c r="D411" s="67">
        <v>0.12</v>
      </c>
      <c r="E411" s="67">
        <v>0.12</v>
      </c>
    </row>
    <row r="412" spans="1:5" ht="12.75">
      <c r="A412" s="81"/>
      <c r="C412" s="3">
        <v>2012</v>
      </c>
      <c r="D412" s="67">
        <v>0.12</v>
      </c>
      <c r="E412" s="67">
        <v>0.12</v>
      </c>
    </row>
    <row r="413" spans="1:5" ht="12.75">
      <c r="A413" s="81"/>
      <c r="C413" s="3">
        <v>2013</v>
      </c>
      <c r="D413" s="67">
        <v>0.123</v>
      </c>
      <c r="E413" s="67">
        <v>0.123</v>
      </c>
    </row>
    <row r="414" spans="1:5" ht="12.75">
      <c r="A414" s="81"/>
      <c r="C414" s="3">
        <v>2014</v>
      </c>
      <c r="D414" s="67">
        <v>0.123</v>
      </c>
      <c r="E414" s="67">
        <v>0.123</v>
      </c>
    </row>
    <row r="415" spans="1:5" ht="12.75">
      <c r="A415" s="81"/>
      <c r="C415" s="3">
        <v>2015</v>
      </c>
      <c r="D415" s="67">
        <v>0.126</v>
      </c>
      <c r="E415" s="67">
        <v>0.126</v>
      </c>
    </row>
    <row r="416" spans="1:5" ht="12.75">
      <c r="A416" s="81"/>
      <c r="C416" s="3">
        <v>2016</v>
      </c>
      <c r="D416" s="67">
        <v>0.126</v>
      </c>
      <c r="E416" s="67">
        <v>0.126</v>
      </c>
    </row>
    <row r="417" spans="1:5" ht="12.75">
      <c r="A417" s="81"/>
      <c r="C417" s="3">
        <v>2017</v>
      </c>
      <c r="D417" s="67">
        <v>0.129</v>
      </c>
      <c r="E417" s="67">
        <v>0.129</v>
      </c>
    </row>
    <row r="418" spans="1:5" ht="12.75">
      <c r="A418" s="81"/>
      <c r="C418" s="3">
        <v>2018</v>
      </c>
      <c r="D418" s="67">
        <v>0.129</v>
      </c>
      <c r="E418" s="67">
        <v>0.129</v>
      </c>
    </row>
    <row r="419" spans="1:5" ht="12.75">
      <c r="A419" s="81"/>
      <c r="C419" s="3">
        <v>2019</v>
      </c>
      <c r="D419" s="67">
        <v>0.132</v>
      </c>
      <c r="E419" s="67">
        <v>0.132</v>
      </c>
    </row>
    <row r="420" spans="1:9" ht="12.75">
      <c r="A420" s="82"/>
      <c r="B420" s="88"/>
      <c r="C420" s="4">
        <v>2020</v>
      </c>
      <c r="D420" s="68">
        <v>0.132</v>
      </c>
      <c r="E420" s="68">
        <v>0.132</v>
      </c>
      <c r="F420" s="4"/>
      <c r="G420" s="29"/>
      <c r="H420" s="29"/>
      <c r="I420" s="7"/>
    </row>
    <row r="421" spans="1:9" ht="76.5">
      <c r="A421" s="83" t="s">
        <v>358</v>
      </c>
      <c r="B421" s="93" t="s">
        <v>200</v>
      </c>
      <c r="C421" s="35" t="s">
        <v>84</v>
      </c>
      <c r="D421" s="110">
        <f>D422+D423+D424+D425+D426+D427+D428+D429+D430+D431</f>
        <v>0.8599999999999999</v>
      </c>
      <c r="E421" s="110">
        <f>E422+E423+E424+E425+E426+E427+E428+E429+E430+E431</f>
        <v>0.8599999999999999</v>
      </c>
      <c r="F421" s="35"/>
      <c r="G421" s="28"/>
      <c r="H421" s="28"/>
      <c r="I421" s="5" t="s">
        <v>418</v>
      </c>
    </row>
    <row r="422" spans="1:5" ht="12.75">
      <c r="A422" s="81"/>
      <c r="C422" s="3">
        <v>2011</v>
      </c>
      <c r="D422" s="67">
        <v>0.08</v>
      </c>
      <c r="E422" s="67">
        <v>0.08</v>
      </c>
    </row>
    <row r="423" spans="1:5" ht="12.75">
      <c r="A423" s="81"/>
      <c r="C423" s="3">
        <v>2012</v>
      </c>
      <c r="D423" s="67">
        <v>0.08</v>
      </c>
      <c r="E423" s="67">
        <v>0.08</v>
      </c>
    </row>
    <row r="424" spans="1:5" ht="12.75">
      <c r="A424" s="81"/>
      <c r="C424" s="3">
        <v>2013</v>
      </c>
      <c r="D424" s="67">
        <v>0.083</v>
      </c>
      <c r="E424" s="67">
        <v>0.083</v>
      </c>
    </row>
    <row r="425" spans="1:5" ht="12.75">
      <c r="A425" s="81"/>
      <c r="C425" s="3">
        <v>2014</v>
      </c>
      <c r="D425" s="67">
        <v>0.083</v>
      </c>
      <c r="E425" s="67">
        <v>0.083</v>
      </c>
    </row>
    <row r="426" spans="1:5" ht="12.75">
      <c r="A426" s="81"/>
      <c r="C426" s="3">
        <v>2015</v>
      </c>
      <c r="D426" s="67">
        <v>0.086</v>
      </c>
      <c r="E426" s="67">
        <v>0.086</v>
      </c>
    </row>
    <row r="427" spans="1:5" ht="12.75">
      <c r="A427" s="81"/>
      <c r="C427" s="3">
        <v>2016</v>
      </c>
      <c r="D427" s="67">
        <v>0.086</v>
      </c>
      <c r="E427" s="67">
        <v>0.086</v>
      </c>
    </row>
    <row r="428" spans="1:5" ht="12.75">
      <c r="A428" s="81"/>
      <c r="C428" s="3">
        <v>2017</v>
      </c>
      <c r="D428" s="67">
        <v>0.089</v>
      </c>
      <c r="E428" s="67">
        <v>0.089</v>
      </c>
    </row>
    <row r="429" spans="1:5" ht="12.75">
      <c r="A429" s="81"/>
      <c r="C429" s="3">
        <v>2018</v>
      </c>
      <c r="D429" s="67">
        <v>0.089</v>
      </c>
      <c r="E429" s="67">
        <v>0.089</v>
      </c>
    </row>
    <row r="430" spans="1:5" ht="12.75">
      <c r="A430" s="81"/>
      <c r="C430" s="3">
        <v>2019</v>
      </c>
      <c r="D430" s="67">
        <v>0.092</v>
      </c>
      <c r="E430" s="67">
        <v>0.092</v>
      </c>
    </row>
    <row r="431" spans="1:9" ht="12.75">
      <c r="A431" s="82"/>
      <c r="B431" s="88"/>
      <c r="C431" s="4">
        <v>2020</v>
      </c>
      <c r="D431" s="68">
        <v>0.092</v>
      </c>
      <c r="E431" s="68">
        <v>0.092</v>
      </c>
      <c r="F431" s="4"/>
      <c r="G431" s="29"/>
      <c r="H431" s="29"/>
      <c r="I431" s="7"/>
    </row>
    <row r="432" spans="1:9" ht="76.5">
      <c r="A432" s="83">
        <v>4.8</v>
      </c>
      <c r="B432" s="93" t="s">
        <v>201</v>
      </c>
      <c r="C432" s="35" t="s">
        <v>84</v>
      </c>
      <c r="D432" s="110">
        <f>D433+D434+D435+D436+D437+D438+D439+D440+D441+D442</f>
        <v>1.2600000000000002</v>
      </c>
      <c r="E432" s="110">
        <f>E433+E434+E435+E436+E437+E438+E439+E440+E441+E442</f>
        <v>1.2600000000000002</v>
      </c>
      <c r="F432" s="35"/>
      <c r="G432" s="28"/>
      <c r="H432" s="28"/>
      <c r="I432" s="5" t="s">
        <v>419</v>
      </c>
    </row>
    <row r="433" spans="1:5" ht="12.75">
      <c r="A433" s="81"/>
      <c r="C433" s="3">
        <v>2011</v>
      </c>
      <c r="D433" s="67">
        <v>0.12</v>
      </c>
      <c r="E433" s="67">
        <v>0.12</v>
      </c>
    </row>
    <row r="434" spans="1:5" ht="12.75">
      <c r="A434" s="81"/>
      <c r="C434" s="3">
        <v>2012</v>
      </c>
      <c r="D434" s="67">
        <v>0.12</v>
      </c>
      <c r="E434" s="67">
        <v>0.12</v>
      </c>
    </row>
    <row r="435" spans="1:5" ht="12.75">
      <c r="A435" s="81"/>
      <c r="C435" s="3">
        <v>2013</v>
      </c>
      <c r="D435" s="67">
        <v>0.123</v>
      </c>
      <c r="E435" s="67">
        <v>0.123</v>
      </c>
    </row>
    <row r="436" spans="1:5" ht="12.75">
      <c r="A436" s="81"/>
      <c r="C436" s="3">
        <v>2014</v>
      </c>
      <c r="D436" s="67">
        <v>0.123</v>
      </c>
      <c r="E436" s="67">
        <v>0.123</v>
      </c>
    </row>
    <row r="437" spans="1:5" ht="12.75">
      <c r="A437" s="81"/>
      <c r="C437" s="3">
        <v>2015</v>
      </c>
      <c r="D437" s="67">
        <v>0.126</v>
      </c>
      <c r="E437" s="67">
        <v>0.126</v>
      </c>
    </row>
    <row r="438" spans="1:5" ht="12.75">
      <c r="A438" s="81"/>
      <c r="C438" s="3">
        <v>2016</v>
      </c>
      <c r="D438" s="67">
        <v>0.126</v>
      </c>
      <c r="E438" s="67">
        <v>0.126</v>
      </c>
    </row>
    <row r="439" spans="1:5" ht="12.75">
      <c r="A439" s="81"/>
      <c r="C439" s="3">
        <v>2017</v>
      </c>
      <c r="D439" s="67">
        <v>0.129</v>
      </c>
      <c r="E439" s="67">
        <v>0.129</v>
      </c>
    </row>
    <row r="440" spans="1:5" ht="12.75">
      <c r="A440" s="81"/>
      <c r="C440" s="3">
        <v>2018</v>
      </c>
      <c r="D440" s="67">
        <v>0.129</v>
      </c>
      <c r="E440" s="67">
        <v>0.129</v>
      </c>
    </row>
    <row r="441" spans="1:5" ht="12.75">
      <c r="A441" s="81"/>
      <c r="C441" s="3">
        <v>2019</v>
      </c>
      <c r="D441" s="67">
        <v>0.132</v>
      </c>
      <c r="E441" s="67">
        <v>0.132</v>
      </c>
    </row>
    <row r="442" spans="1:9" ht="12.75">
      <c r="A442" s="82"/>
      <c r="B442" s="88"/>
      <c r="C442" s="4">
        <v>2020</v>
      </c>
      <c r="D442" s="68">
        <v>0.132</v>
      </c>
      <c r="E442" s="68">
        <v>0.132</v>
      </c>
      <c r="F442" s="4"/>
      <c r="G442" s="29"/>
      <c r="H442" s="29"/>
      <c r="I442" s="7"/>
    </row>
    <row r="443" spans="1:9" ht="76.5">
      <c r="A443" s="83" t="s">
        <v>359</v>
      </c>
      <c r="B443" s="93" t="s">
        <v>202</v>
      </c>
      <c r="C443" s="35" t="s">
        <v>84</v>
      </c>
      <c r="D443" s="110">
        <f>D444+D445+D446+D447+D448+D449+D450+D451+D452+D453</f>
        <v>0.51</v>
      </c>
      <c r="E443" s="110">
        <f>E444+E445+E446+E447+E448+E449+E450+E451+E452+E453</f>
        <v>0.51</v>
      </c>
      <c r="F443" s="35"/>
      <c r="G443" s="28"/>
      <c r="H443" s="28"/>
      <c r="I443" s="5" t="s">
        <v>420</v>
      </c>
    </row>
    <row r="444" spans="1:5" ht="12.75">
      <c r="A444" s="81"/>
      <c r="C444" s="3">
        <v>2011</v>
      </c>
      <c r="D444" s="67">
        <v>0.045</v>
      </c>
      <c r="E444" s="67">
        <v>0.045</v>
      </c>
    </row>
    <row r="445" spans="1:5" ht="12.75">
      <c r="A445" s="81"/>
      <c r="C445" s="3">
        <v>2012</v>
      </c>
      <c r="D445" s="67">
        <v>0.045</v>
      </c>
      <c r="E445" s="67">
        <v>0.045</v>
      </c>
    </row>
    <row r="446" spans="1:5" ht="12.75">
      <c r="A446" s="81"/>
      <c r="C446" s="3">
        <v>2013</v>
      </c>
      <c r="D446" s="67">
        <v>0.048</v>
      </c>
      <c r="E446" s="67">
        <v>0.048</v>
      </c>
    </row>
    <row r="447" spans="1:5" ht="12.75">
      <c r="A447" s="81"/>
      <c r="C447" s="3">
        <v>2014</v>
      </c>
      <c r="D447" s="67">
        <v>0.048</v>
      </c>
      <c r="E447" s="67">
        <v>0.048</v>
      </c>
    </row>
    <row r="448" spans="1:5" ht="12.75">
      <c r="A448" s="81"/>
      <c r="C448" s="3">
        <v>2015</v>
      </c>
      <c r="D448" s="67">
        <v>0.051</v>
      </c>
      <c r="E448" s="67">
        <v>0.051</v>
      </c>
    </row>
    <row r="449" spans="1:5" ht="12.75">
      <c r="A449" s="81"/>
      <c r="C449" s="3">
        <v>2016</v>
      </c>
      <c r="D449" s="67">
        <v>0.051</v>
      </c>
      <c r="E449" s="67">
        <v>0.051</v>
      </c>
    </row>
    <row r="450" spans="1:5" ht="12.75">
      <c r="A450" s="81"/>
      <c r="C450" s="3">
        <v>2017</v>
      </c>
      <c r="D450" s="67">
        <v>0.054</v>
      </c>
      <c r="E450" s="67">
        <v>0.054</v>
      </c>
    </row>
    <row r="451" spans="1:5" ht="12.75">
      <c r="A451" s="81"/>
      <c r="C451" s="3">
        <v>2018</v>
      </c>
      <c r="D451" s="67">
        <v>0.054</v>
      </c>
      <c r="E451" s="67">
        <v>0.054</v>
      </c>
    </row>
    <row r="452" spans="1:5" ht="12.75">
      <c r="A452" s="81"/>
      <c r="C452" s="3">
        <v>2019</v>
      </c>
      <c r="D452" s="67">
        <v>0.057</v>
      </c>
      <c r="E452" s="67">
        <v>0.057</v>
      </c>
    </row>
    <row r="453" spans="1:9" ht="12.75">
      <c r="A453" s="82"/>
      <c r="B453" s="88"/>
      <c r="C453" s="4">
        <v>2020</v>
      </c>
      <c r="D453" s="68">
        <v>0.057</v>
      </c>
      <c r="E453" s="68">
        <v>0.057</v>
      </c>
      <c r="F453" s="4"/>
      <c r="G453" s="29"/>
      <c r="H453" s="29"/>
      <c r="I453" s="7"/>
    </row>
    <row r="454" spans="1:9" ht="63.75">
      <c r="A454" s="69" t="s">
        <v>360</v>
      </c>
      <c r="B454" s="93" t="s">
        <v>203</v>
      </c>
      <c r="C454" s="35" t="s">
        <v>84</v>
      </c>
      <c r="D454" s="110">
        <f>D455+D456+D457+D458+D459+D460+D461+D462+D463+D464</f>
        <v>1.2600000000000002</v>
      </c>
      <c r="E454" s="110">
        <f>E455+E456+E457+E458+E459+E460+E461+E462+E463+E464</f>
        <v>1.2600000000000002</v>
      </c>
      <c r="F454" s="35"/>
      <c r="G454" s="28"/>
      <c r="H454" s="28"/>
      <c r="I454" s="5" t="s">
        <v>421</v>
      </c>
    </row>
    <row r="455" spans="3:5" ht="12.75">
      <c r="C455" s="3">
        <v>2011</v>
      </c>
      <c r="D455" s="67">
        <v>0.12</v>
      </c>
      <c r="E455" s="67">
        <v>0.12</v>
      </c>
    </row>
    <row r="456" spans="3:5" ht="12.75">
      <c r="C456" s="3">
        <v>2012</v>
      </c>
      <c r="D456" s="67">
        <v>0.12</v>
      </c>
      <c r="E456" s="67">
        <v>0.12</v>
      </c>
    </row>
    <row r="457" spans="3:5" ht="12.75">
      <c r="C457" s="3">
        <v>2013</v>
      </c>
      <c r="D457" s="67">
        <v>0.123</v>
      </c>
      <c r="E457" s="67">
        <v>0.123</v>
      </c>
    </row>
    <row r="458" spans="3:5" ht="12.75">
      <c r="C458" s="3">
        <v>2014</v>
      </c>
      <c r="D458" s="67">
        <v>0.123</v>
      </c>
      <c r="E458" s="67">
        <v>0.123</v>
      </c>
    </row>
    <row r="459" spans="3:5" ht="12.75">
      <c r="C459" s="3">
        <v>2015</v>
      </c>
      <c r="D459" s="67">
        <v>0.126</v>
      </c>
      <c r="E459" s="67">
        <v>0.126</v>
      </c>
    </row>
    <row r="460" spans="3:5" ht="12.75">
      <c r="C460" s="3">
        <v>2016</v>
      </c>
      <c r="D460" s="67">
        <v>0.126</v>
      </c>
      <c r="E460" s="67">
        <v>0.126</v>
      </c>
    </row>
    <row r="461" spans="3:5" ht="12.75">
      <c r="C461" s="3">
        <v>2017</v>
      </c>
      <c r="D461" s="67">
        <v>0.129</v>
      </c>
      <c r="E461" s="67">
        <v>0.129</v>
      </c>
    </row>
    <row r="462" spans="3:5" ht="12.75">
      <c r="C462" s="3">
        <v>2018</v>
      </c>
      <c r="D462" s="67">
        <v>0.129</v>
      </c>
      <c r="E462" s="67">
        <v>0.129</v>
      </c>
    </row>
    <row r="463" spans="3:5" ht="12.75">
      <c r="C463" s="3">
        <v>2019</v>
      </c>
      <c r="D463" s="67">
        <v>0.132</v>
      </c>
      <c r="E463" s="67">
        <v>0.132</v>
      </c>
    </row>
    <row r="464" spans="1:9" ht="12.75">
      <c r="A464" s="68"/>
      <c r="B464" s="88"/>
      <c r="C464" s="4">
        <v>2020</v>
      </c>
      <c r="D464" s="68">
        <v>0.132</v>
      </c>
      <c r="E464" s="68">
        <v>0.132</v>
      </c>
      <c r="F464" s="4"/>
      <c r="G464" s="29"/>
      <c r="H464" s="29"/>
      <c r="I464" s="7"/>
    </row>
    <row r="465" spans="1:9" ht="25.5">
      <c r="A465" s="69" t="s">
        <v>361</v>
      </c>
      <c r="B465" s="93" t="s">
        <v>204</v>
      </c>
      <c r="C465" s="35" t="s">
        <v>84</v>
      </c>
      <c r="D465" s="110">
        <f>D466+D467+D468+D469+D470+D471+D472+D473+D474+D475</f>
        <v>0.367</v>
      </c>
      <c r="E465" s="110">
        <f>E466+E467+E468+E469+E470+E471+E472+E473+E474+E475</f>
        <v>0.367</v>
      </c>
      <c r="F465" s="35"/>
      <c r="G465" s="28"/>
      <c r="H465" s="28"/>
      <c r="I465" s="5"/>
    </row>
    <row r="466" spans="3:5" ht="12.75">
      <c r="C466" s="3">
        <v>2011</v>
      </c>
      <c r="D466" s="67">
        <v>0.033</v>
      </c>
      <c r="E466" s="67">
        <v>0.033</v>
      </c>
    </row>
    <row r="467" spans="3:5" ht="12.75">
      <c r="C467" s="3">
        <v>2012</v>
      </c>
      <c r="D467" s="67">
        <v>0.033</v>
      </c>
      <c r="E467" s="67">
        <v>0.033</v>
      </c>
    </row>
    <row r="468" spans="3:5" ht="12.75">
      <c r="C468" s="3">
        <v>2013</v>
      </c>
      <c r="D468" s="67">
        <v>0.035</v>
      </c>
      <c r="E468" s="67">
        <v>0.035</v>
      </c>
    </row>
    <row r="469" spans="3:5" ht="12.75">
      <c r="C469" s="3">
        <v>2014</v>
      </c>
      <c r="D469" s="67">
        <v>0.035</v>
      </c>
      <c r="E469" s="67">
        <v>0.035</v>
      </c>
    </row>
    <row r="470" spans="3:5" ht="12.75">
      <c r="C470" s="3">
        <v>2015</v>
      </c>
      <c r="D470" s="67">
        <v>0.037</v>
      </c>
      <c r="E470" s="67">
        <v>0.037</v>
      </c>
    </row>
    <row r="471" spans="3:5" ht="12.75">
      <c r="C471" s="3">
        <v>2016</v>
      </c>
      <c r="D471" s="67">
        <v>0.037</v>
      </c>
      <c r="E471" s="67">
        <v>0.037</v>
      </c>
    </row>
    <row r="472" spans="3:5" ht="12.75">
      <c r="C472" s="3">
        <v>2017</v>
      </c>
      <c r="D472" s="67">
        <v>0.037</v>
      </c>
      <c r="E472" s="67">
        <v>0.037</v>
      </c>
    </row>
    <row r="473" spans="3:5" ht="12.75">
      <c r="C473" s="3">
        <v>2018</v>
      </c>
      <c r="D473" s="67">
        <v>0.04</v>
      </c>
      <c r="E473" s="67">
        <v>0.04</v>
      </c>
    </row>
    <row r="474" spans="3:5" ht="12.75">
      <c r="C474" s="3">
        <v>2019</v>
      </c>
      <c r="D474" s="67">
        <v>0.04</v>
      </c>
      <c r="E474" s="67">
        <v>0.04</v>
      </c>
    </row>
    <row r="475" spans="1:9" ht="12.75">
      <c r="A475" s="68"/>
      <c r="B475" s="88"/>
      <c r="C475" s="4">
        <v>2020</v>
      </c>
      <c r="D475" s="68">
        <v>0.04</v>
      </c>
      <c r="E475" s="68">
        <v>0.04</v>
      </c>
      <c r="F475" s="4"/>
      <c r="G475" s="29"/>
      <c r="H475" s="29"/>
      <c r="I475" s="7"/>
    </row>
    <row r="476" spans="1:9" ht="12.75">
      <c r="A476" s="69" t="s">
        <v>362</v>
      </c>
      <c r="B476" s="143" t="s">
        <v>205</v>
      </c>
      <c r="C476" s="35" t="s">
        <v>84</v>
      </c>
      <c r="D476" s="110">
        <f>D477+D478+D479+D480+D481+D482+D483+D484+D485+D486</f>
        <v>1.2600000000000002</v>
      </c>
      <c r="E476" s="110">
        <f>E477+E478+E479+E480+E481+E482+E483+E484+E485+E486</f>
        <v>1.2600000000000002</v>
      </c>
      <c r="F476" s="35"/>
      <c r="G476" s="28"/>
      <c r="H476" s="28"/>
      <c r="I476" s="5"/>
    </row>
    <row r="477" spans="3:5" ht="12.75">
      <c r="C477" s="3">
        <v>2011</v>
      </c>
      <c r="D477" s="67">
        <v>0.12</v>
      </c>
      <c r="E477" s="67">
        <v>0.12</v>
      </c>
    </row>
    <row r="478" spans="3:5" ht="12.75">
      <c r="C478" s="3">
        <v>2012</v>
      </c>
      <c r="D478" s="67">
        <v>0.12</v>
      </c>
      <c r="E478" s="67">
        <v>0.12</v>
      </c>
    </row>
    <row r="479" spans="3:5" ht="12.75">
      <c r="C479" s="3">
        <v>2013</v>
      </c>
      <c r="D479" s="67">
        <v>0.123</v>
      </c>
      <c r="E479" s="67">
        <v>0.123</v>
      </c>
    </row>
    <row r="480" spans="3:5" ht="12.75">
      <c r="C480" s="3">
        <v>2014</v>
      </c>
      <c r="D480" s="67">
        <v>0.123</v>
      </c>
      <c r="E480" s="67">
        <v>0.123</v>
      </c>
    </row>
    <row r="481" spans="3:5" ht="12.75">
      <c r="C481" s="3">
        <v>2015</v>
      </c>
      <c r="D481" s="67">
        <v>0.126</v>
      </c>
      <c r="E481" s="67">
        <v>0.126</v>
      </c>
    </row>
    <row r="482" spans="3:5" ht="12.75">
      <c r="C482" s="3">
        <v>2016</v>
      </c>
      <c r="D482" s="67">
        <v>0.126</v>
      </c>
      <c r="E482" s="67">
        <v>0.126</v>
      </c>
    </row>
    <row r="483" spans="3:5" ht="12.75">
      <c r="C483" s="3">
        <v>2017</v>
      </c>
      <c r="D483" s="67">
        <v>0.129</v>
      </c>
      <c r="E483" s="67">
        <v>0.129</v>
      </c>
    </row>
    <row r="484" spans="3:5" ht="12.75">
      <c r="C484" s="3">
        <v>2018</v>
      </c>
      <c r="D484" s="67">
        <v>0.129</v>
      </c>
      <c r="E484" s="67">
        <v>0.129</v>
      </c>
    </row>
    <row r="485" spans="3:5" ht="12.75">
      <c r="C485" s="3">
        <v>2019</v>
      </c>
      <c r="D485" s="67">
        <v>0.132</v>
      </c>
      <c r="E485" s="67">
        <v>0.132</v>
      </c>
    </row>
    <row r="486" spans="1:9" ht="12.75">
      <c r="A486" s="68"/>
      <c r="B486" s="88"/>
      <c r="C486" s="4">
        <v>2020</v>
      </c>
      <c r="D486" s="68">
        <v>0.132</v>
      </c>
      <c r="E486" s="68">
        <v>0.132</v>
      </c>
      <c r="F486" s="4"/>
      <c r="G486" s="29"/>
      <c r="H486" s="29"/>
      <c r="I486" s="7"/>
    </row>
    <row r="487" spans="1:9" ht="25.5">
      <c r="A487" s="66" t="s">
        <v>363</v>
      </c>
      <c r="B487" s="40" t="s">
        <v>206</v>
      </c>
      <c r="C487" s="14">
        <v>2012</v>
      </c>
      <c r="D487" s="66">
        <v>0.6</v>
      </c>
      <c r="E487" s="66">
        <v>0.6</v>
      </c>
      <c r="F487" s="14"/>
      <c r="G487" s="14"/>
      <c r="H487" s="10"/>
      <c r="I487" s="11" t="s">
        <v>422</v>
      </c>
    </row>
    <row r="488" spans="1:9" ht="51">
      <c r="A488" s="66" t="s">
        <v>364</v>
      </c>
      <c r="B488" s="40" t="s">
        <v>207</v>
      </c>
      <c r="C488" s="14">
        <v>2012</v>
      </c>
      <c r="D488" s="66">
        <v>2.3</v>
      </c>
      <c r="E488" s="66">
        <v>2.3</v>
      </c>
      <c r="F488" s="14"/>
      <c r="G488" s="14"/>
      <c r="H488" s="10"/>
      <c r="I488" s="11" t="s">
        <v>423</v>
      </c>
    </row>
    <row r="489" spans="1:9" ht="25.5">
      <c r="A489" s="69" t="s">
        <v>365</v>
      </c>
      <c r="B489" s="93" t="s">
        <v>261</v>
      </c>
      <c r="C489" s="35" t="s">
        <v>84</v>
      </c>
      <c r="D489" s="110">
        <f>D490+D491</f>
        <v>0.26</v>
      </c>
      <c r="E489" s="110">
        <f>E490+E491</f>
        <v>0.26</v>
      </c>
      <c r="F489" s="35"/>
      <c r="G489" s="28"/>
      <c r="H489" s="28"/>
      <c r="I489" s="5"/>
    </row>
    <row r="490" spans="3:5" ht="12.75">
      <c r="C490" s="3">
        <v>2011</v>
      </c>
      <c r="D490" s="67">
        <v>0.13</v>
      </c>
      <c r="E490" s="67">
        <v>0.13</v>
      </c>
    </row>
    <row r="491" spans="1:9" ht="12.75">
      <c r="A491" s="68"/>
      <c r="B491" s="88"/>
      <c r="C491" s="4">
        <v>2012</v>
      </c>
      <c r="D491" s="68">
        <v>0.13</v>
      </c>
      <c r="E491" s="68">
        <v>0.13</v>
      </c>
      <c r="F491" s="4"/>
      <c r="G491" s="29"/>
      <c r="H491" s="29"/>
      <c r="I491" s="7"/>
    </row>
    <row r="492" spans="1:9" ht="25.5">
      <c r="A492" s="69" t="s">
        <v>366</v>
      </c>
      <c r="B492" s="93" t="s">
        <v>208</v>
      </c>
      <c r="C492" s="35" t="s">
        <v>84</v>
      </c>
      <c r="D492" s="110">
        <f>D493+D494+D495+D496+D497</f>
        <v>0.2</v>
      </c>
      <c r="E492" s="110">
        <f>E493+E494+E495+E496</f>
        <v>0.16</v>
      </c>
      <c r="F492" s="35"/>
      <c r="G492" s="28"/>
      <c r="H492" s="28"/>
      <c r="I492" s="5"/>
    </row>
    <row r="493" spans="3:5" ht="12.75">
      <c r="C493" s="3">
        <v>2011</v>
      </c>
      <c r="D493" s="67">
        <v>0.04</v>
      </c>
      <c r="E493" s="67">
        <v>0.04</v>
      </c>
    </row>
    <row r="494" spans="3:5" ht="12.75">
      <c r="C494" s="3">
        <v>2012</v>
      </c>
      <c r="D494" s="67">
        <v>0.04</v>
      </c>
      <c r="E494" s="67">
        <v>0.04</v>
      </c>
    </row>
    <row r="495" spans="3:5" ht="12.75">
      <c r="C495" s="3">
        <v>2013</v>
      </c>
      <c r="D495" s="67">
        <v>0.04</v>
      </c>
      <c r="E495" s="67">
        <v>0.04</v>
      </c>
    </row>
    <row r="496" spans="3:5" ht="12.75">
      <c r="C496" s="3">
        <v>2014</v>
      </c>
      <c r="D496" s="67">
        <v>0.04</v>
      </c>
      <c r="E496" s="67">
        <v>0.04</v>
      </c>
    </row>
    <row r="497" spans="1:9" ht="12.75">
      <c r="A497" s="68"/>
      <c r="B497" s="88"/>
      <c r="C497" s="4">
        <v>2015</v>
      </c>
      <c r="D497" s="68">
        <v>0.04</v>
      </c>
      <c r="E497" s="68">
        <v>0.04</v>
      </c>
      <c r="F497" s="4"/>
      <c r="G497" s="29"/>
      <c r="H497" s="29"/>
      <c r="I497" s="7"/>
    </row>
    <row r="498" spans="1:9" ht="12.75">
      <c r="A498" s="66" t="s">
        <v>367</v>
      </c>
      <c r="B498" s="40" t="s">
        <v>209</v>
      </c>
      <c r="C498" s="14">
        <v>2013</v>
      </c>
      <c r="D498" s="66">
        <v>0.3</v>
      </c>
      <c r="E498" s="66">
        <v>0.3</v>
      </c>
      <c r="F498" s="14"/>
      <c r="G498" s="14"/>
      <c r="H498" s="14"/>
      <c r="I498" s="11"/>
    </row>
    <row r="499" spans="1:9" ht="25.5">
      <c r="A499" s="66" t="s">
        <v>368</v>
      </c>
      <c r="B499" s="40" t="s">
        <v>210</v>
      </c>
      <c r="C499" s="14">
        <v>2012</v>
      </c>
      <c r="D499" s="66">
        <v>0.35</v>
      </c>
      <c r="E499" s="66">
        <v>0.35</v>
      </c>
      <c r="F499" s="14"/>
      <c r="G499" s="14"/>
      <c r="H499" s="14"/>
      <c r="I499" s="11"/>
    </row>
    <row r="500" spans="1:9" ht="25.5">
      <c r="A500" s="66" t="s">
        <v>369</v>
      </c>
      <c r="B500" s="40" t="s">
        <v>211</v>
      </c>
      <c r="C500" s="14">
        <v>2014</v>
      </c>
      <c r="D500" s="66">
        <v>0.24</v>
      </c>
      <c r="E500" s="66">
        <v>0.24</v>
      </c>
      <c r="F500" s="14"/>
      <c r="G500" s="14"/>
      <c r="H500" s="14"/>
      <c r="I500" s="11"/>
    </row>
    <row r="501" spans="1:9" ht="25.5">
      <c r="A501" s="66" t="s">
        <v>370</v>
      </c>
      <c r="B501" s="40" t="s">
        <v>212</v>
      </c>
      <c r="C501" s="14">
        <v>2015</v>
      </c>
      <c r="D501" s="66">
        <v>0.2</v>
      </c>
      <c r="E501" s="66">
        <v>0.2</v>
      </c>
      <c r="F501" s="14"/>
      <c r="G501" s="14"/>
      <c r="H501" s="14"/>
      <c r="I501" s="11"/>
    </row>
    <row r="502" spans="1:9" ht="12.75">
      <c r="A502" s="66" t="s">
        <v>371</v>
      </c>
      <c r="B502" s="40" t="s">
        <v>213</v>
      </c>
      <c r="C502" s="14">
        <v>2016</v>
      </c>
      <c r="D502" s="66">
        <v>0.6</v>
      </c>
      <c r="E502" s="66">
        <v>0.6</v>
      </c>
      <c r="F502" s="14"/>
      <c r="G502" s="14"/>
      <c r="H502" s="14"/>
      <c r="I502" s="11"/>
    </row>
    <row r="503" spans="1:9" ht="12.75">
      <c r="A503" s="66" t="s">
        <v>372</v>
      </c>
      <c r="B503" s="40" t="s">
        <v>214</v>
      </c>
      <c r="C503" s="14">
        <v>2018</v>
      </c>
      <c r="D503" s="66">
        <v>1.3</v>
      </c>
      <c r="E503" s="66">
        <v>1.3</v>
      </c>
      <c r="F503" s="14"/>
      <c r="G503" s="14"/>
      <c r="H503" s="14"/>
      <c r="I503" s="11"/>
    </row>
    <row r="504" spans="1:9" ht="25.5">
      <c r="A504" s="66" t="s">
        <v>373</v>
      </c>
      <c r="B504" s="40" t="s">
        <v>215</v>
      </c>
      <c r="C504" s="14">
        <v>2012</v>
      </c>
      <c r="D504" s="66">
        <v>0.4</v>
      </c>
      <c r="E504" s="66">
        <v>0.4</v>
      </c>
      <c r="F504" s="14"/>
      <c r="G504" s="14"/>
      <c r="H504" s="14"/>
      <c r="I504" s="11"/>
    </row>
    <row r="505" spans="1:9" ht="25.5">
      <c r="A505" s="66" t="s">
        <v>374</v>
      </c>
      <c r="B505" s="40" t="s">
        <v>216</v>
      </c>
      <c r="C505" s="14">
        <v>2011</v>
      </c>
      <c r="D505" s="66">
        <v>1</v>
      </c>
      <c r="E505" s="66">
        <v>1</v>
      </c>
      <c r="F505" s="14"/>
      <c r="G505" s="14"/>
      <c r="H505" s="14"/>
      <c r="I505" s="11"/>
    </row>
    <row r="506" spans="4:5" ht="12.75">
      <c r="D506" s="67"/>
      <c r="E506" s="67"/>
    </row>
    <row r="507" spans="1:8" ht="12.75">
      <c r="A507" s="80">
        <v>5</v>
      </c>
      <c r="B507" s="73" t="s">
        <v>144</v>
      </c>
      <c r="C507" s="33" t="s">
        <v>84</v>
      </c>
      <c r="D507" s="108">
        <f>D508+D509+D510+D511+D512+D513+D514+D515+D516+D517</f>
        <v>117.5</v>
      </c>
      <c r="E507" s="108">
        <f>E508+E509+E510+E511+E512+E513+E514+E515+E516+E517</f>
        <v>117.5</v>
      </c>
      <c r="F507" s="33"/>
      <c r="G507" s="33"/>
      <c r="H507" s="33"/>
    </row>
    <row r="508" spans="3:8" ht="12.75">
      <c r="C508" s="33">
        <v>2011</v>
      </c>
      <c r="D508" s="108">
        <f>D519+D520+D529</f>
        <v>6.8</v>
      </c>
      <c r="E508" s="108">
        <f>E519+E520+E529</f>
        <v>6.8</v>
      </c>
      <c r="F508" s="33"/>
      <c r="G508" s="26"/>
      <c r="H508" s="26"/>
    </row>
    <row r="509" spans="3:8" ht="12.75">
      <c r="C509" s="33">
        <v>2012</v>
      </c>
      <c r="D509" s="108">
        <f>D518+D521+D530</f>
        <v>25.7</v>
      </c>
      <c r="E509" s="108">
        <f>E518+E521+E530</f>
        <v>25.7</v>
      </c>
      <c r="F509" s="33"/>
      <c r="G509" s="26"/>
      <c r="H509" s="26"/>
    </row>
    <row r="510" spans="3:8" ht="12.75">
      <c r="C510" s="33">
        <v>2013</v>
      </c>
      <c r="D510" s="108">
        <f>D531</f>
        <v>5</v>
      </c>
      <c r="E510" s="108">
        <f>E531</f>
        <v>5</v>
      </c>
      <c r="F510" s="33"/>
      <c r="G510" s="26"/>
      <c r="H510" s="26"/>
    </row>
    <row r="511" spans="3:8" ht="12.75">
      <c r="C511" s="33">
        <v>2014</v>
      </c>
      <c r="D511" s="108">
        <f>D523+D532</f>
        <v>13.5</v>
      </c>
      <c r="E511" s="108">
        <f>E523+E532</f>
        <v>13.5</v>
      </c>
      <c r="F511" s="33"/>
      <c r="G511" s="26"/>
      <c r="H511" s="26"/>
    </row>
    <row r="512" spans="3:8" ht="12.75">
      <c r="C512" s="33">
        <v>2015</v>
      </c>
      <c r="D512" s="108">
        <f>D524+D533</f>
        <v>15</v>
      </c>
      <c r="E512" s="108">
        <f>E524+E533</f>
        <v>15</v>
      </c>
      <c r="F512" s="33"/>
      <c r="G512" s="26"/>
      <c r="H512" s="26"/>
    </row>
    <row r="513" spans="3:8" ht="12.75">
      <c r="C513" s="33">
        <v>2016</v>
      </c>
      <c r="D513" s="108">
        <f>D534</f>
        <v>6.5</v>
      </c>
      <c r="E513" s="108">
        <f>E534</f>
        <v>6.5</v>
      </c>
      <c r="F513" s="33"/>
      <c r="G513" s="26"/>
      <c r="H513" s="26"/>
    </row>
    <row r="514" spans="3:8" ht="12.75">
      <c r="C514" s="33">
        <v>2017</v>
      </c>
      <c r="D514" s="108">
        <f>D526+D535</f>
        <v>14</v>
      </c>
      <c r="E514" s="108">
        <f>E526+E535</f>
        <v>14</v>
      </c>
      <c r="F514" s="33"/>
      <c r="G514" s="26"/>
      <c r="H514" s="26"/>
    </row>
    <row r="515" spans="3:8" ht="12.75">
      <c r="C515" s="33">
        <v>2018</v>
      </c>
      <c r="D515" s="108">
        <f>D527+D536</f>
        <v>14.5</v>
      </c>
      <c r="E515" s="108">
        <f>E527+E536</f>
        <v>14.5</v>
      </c>
      <c r="F515" s="33"/>
      <c r="G515" s="26"/>
      <c r="H515" s="26"/>
    </row>
    <row r="516" spans="3:8" ht="12.75">
      <c r="C516" s="33">
        <v>2019</v>
      </c>
      <c r="D516" s="108">
        <f>D537</f>
        <v>8</v>
      </c>
      <c r="E516" s="108">
        <f>E537</f>
        <v>8</v>
      </c>
      <c r="F516" s="33"/>
      <c r="G516" s="26"/>
      <c r="H516" s="26"/>
    </row>
    <row r="517" spans="1:9" ht="12.75">
      <c r="A517" s="68"/>
      <c r="B517" s="88"/>
      <c r="C517" s="34">
        <v>2020</v>
      </c>
      <c r="D517" s="109">
        <f>D538</f>
        <v>8.5</v>
      </c>
      <c r="E517" s="109">
        <f>E538</f>
        <v>8.5</v>
      </c>
      <c r="F517" s="34"/>
      <c r="G517" s="27"/>
      <c r="H517" s="27"/>
      <c r="I517" s="7"/>
    </row>
    <row r="518" spans="1:9" ht="77.25" customHeight="1">
      <c r="A518" s="70" t="s">
        <v>375</v>
      </c>
      <c r="B518" s="40" t="s">
        <v>131</v>
      </c>
      <c r="C518" s="14">
        <v>2012</v>
      </c>
      <c r="D518" s="66">
        <v>20</v>
      </c>
      <c r="E518" s="66">
        <v>20</v>
      </c>
      <c r="F518" s="14"/>
      <c r="G518" s="14"/>
      <c r="H518" s="14"/>
      <c r="I518" s="11" t="s">
        <v>132</v>
      </c>
    </row>
    <row r="519" spans="1:9" ht="41.25" customHeight="1">
      <c r="A519" s="70" t="s">
        <v>376</v>
      </c>
      <c r="B519" s="40" t="s">
        <v>133</v>
      </c>
      <c r="C519" s="14">
        <v>2011</v>
      </c>
      <c r="D519" s="66">
        <v>2</v>
      </c>
      <c r="E519" s="66">
        <v>2</v>
      </c>
      <c r="F519" s="14"/>
      <c r="G519" s="14"/>
      <c r="H519" s="14"/>
      <c r="I519" s="11" t="s">
        <v>134</v>
      </c>
    </row>
    <row r="520" spans="1:9" ht="43.5" customHeight="1">
      <c r="A520" s="70" t="s">
        <v>377</v>
      </c>
      <c r="B520" s="40" t="s">
        <v>135</v>
      </c>
      <c r="C520" s="14">
        <v>2011</v>
      </c>
      <c r="D520" s="66">
        <v>0.8</v>
      </c>
      <c r="E520" s="66">
        <v>0.8</v>
      </c>
      <c r="F520" s="14"/>
      <c r="G520" s="14"/>
      <c r="H520" s="14"/>
      <c r="I520" s="11" t="s">
        <v>134</v>
      </c>
    </row>
    <row r="521" spans="1:9" ht="35.25" customHeight="1">
      <c r="A521" s="70" t="s">
        <v>378</v>
      </c>
      <c r="B521" s="40" t="s">
        <v>137</v>
      </c>
      <c r="C521" s="14">
        <v>2012</v>
      </c>
      <c r="D521" s="66">
        <v>1.2</v>
      </c>
      <c r="E521" s="66">
        <v>1.2</v>
      </c>
      <c r="F521" s="14"/>
      <c r="G521" s="14"/>
      <c r="H521" s="14"/>
      <c r="I521" s="11" t="s">
        <v>136</v>
      </c>
    </row>
    <row r="522" spans="1:9" ht="38.25">
      <c r="A522" s="83" t="s">
        <v>379</v>
      </c>
      <c r="B522" s="93" t="s">
        <v>138</v>
      </c>
      <c r="C522" s="35" t="s">
        <v>84</v>
      </c>
      <c r="D522" s="110">
        <f>D523+D524</f>
        <v>17</v>
      </c>
      <c r="E522" s="110">
        <f>E523+E524</f>
        <v>17</v>
      </c>
      <c r="F522" s="35"/>
      <c r="G522" s="28"/>
      <c r="H522" s="28"/>
      <c r="I522" s="5" t="s">
        <v>139</v>
      </c>
    </row>
    <row r="523" spans="1:5" ht="12.75">
      <c r="A523" s="81"/>
      <c r="C523" s="3">
        <v>2014</v>
      </c>
      <c r="D523" s="67">
        <v>8</v>
      </c>
      <c r="E523" s="67">
        <v>8</v>
      </c>
    </row>
    <row r="524" spans="1:9" ht="12.75">
      <c r="A524" s="82"/>
      <c r="B524" s="88"/>
      <c r="C524" s="4">
        <v>2015</v>
      </c>
      <c r="D524" s="68">
        <v>9</v>
      </c>
      <c r="E524" s="68">
        <v>9</v>
      </c>
      <c r="F524" s="4"/>
      <c r="G524" s="29"/>
      <c r="H524" s="29"/>
      <c r="I524" s="7"/>
    </row>
    <row r="525" spans="1:9" ht="25.5">
      <c r="A525" s="83" t="s">
        <v>380</v>
      </c>
      <c r="B525" s="93" t="s">
        <v>140</v>
      </c>
      <c r="C525" s="35" t="s">
        <v>84</v>
      </c>
      <c r="D525" s="110">
        <f>D526+D527</f>
        <v>14</v>
      </c>
      <c r="E525" s="110">
        <f>E526+E527</f>
        <v>14</v>
      </c>
      <c r="F525" s="35"/>
      <c r="G525" s="28"/>
      <c r="H525" s="28"/>
      <c r="I525" s="5" t="s">
        <v>141</v>
      </c>
    </row>
    <row r="526" spans="1:5" ht="12.75">
      <c r="A526" s="81"/>
      <c r="C526" s="3">
        <v>2017</v>
      </c>
      <c r="D526" s="67">
        <v>7</v>
      </c>
      <c r="E526" s="67">
        <v>7</v>
      </c>
    </row>
    <row r="527" spans="1:9" ht="12.75">
      <c r="A527" s="82"/>
      <c r="B527" s="88"/>
      <c r="C527" s="4">
        <v>2018</v>
      </c>
      <c r="D527" s="68">
        <v>7</v>
      </c>
      <c r="E527" s="68">
        <v>7</v>
      </c>
      <c r="F527" s="4"/>
      <c r="G527" s="29"/>
      <c r="H527" s="29"/>
      <c r="I527" s="7"/>
    </row>
    <row r="528" spans="1:9" ht="110.25" customHeight="1">
      <c r="A528" s="83">
        <v>5.7</v>
      </c>
      <c r="B528" s="93" t="s">
        <v>142</v>
      </c>
      <c r="C528" s="35" t="s">
        <v>84</v>
      </c>
      <c r="D528" s="110">
        <f>D529+D530+D531+D532+D533+D534+D535+D536+D537+D538</f>
        <v>62.5</v>
      </c>
      <c r="E528" s="110">
        <f>E529+E530+E531+E532+E533+E534+E535+E536+E537+E538</f>
        <v>62.5</v>
      </c>
      <c r="F528" s="35"/>
      <c r="G528" s="28"/>
      <c r="H528" s="28"/>
      <c r="I528" s="5" t="s">
        <v>143</v>
      </c>
    </row>
    <row r="529" spans="3:5" ht="12.75">
      <c r="C529" s="3">
        <v>2011</v>
      </c>
      <c r="D529" s="67">
        <v>4</v>
      </c>
      <c r="E529" s="67">
        <v>4</v>
      </c>
    </row>
    <row r="530" spans="3:5" ht="12.75">
      <c r="C530" s="3">
        <v>2012</v>
      </c>
      <c r="D530" s="67">
        <v>4.5</v>
      </c>
      <c r="E530" s="67">
        <v>4.5</v>
      </c>
    </row>
    <row r="531" spans="3:5" ht="12.75">
      <c r="C531" s="3">
        <v>2013</v>
      </c>
      <c r="D531" s="67">
        <v>5</v>
      </c>
      <c r="E531" s="67">
        <v>5</v>
      </c>
    </row>
    <row r="532" spans="3:5" ht="12.75">
      <c r="C532" s="3">
        <v>2014</v>
      </c>
      <c r="D532" s="67">
        <v>5.5</v>
      </c>
      <c r="E532" s="67">
        <v>5.5</v>
      </c>
    </row>
    <row r="533" spans="3:5" ht="12.75">
      <c r="C533" s="3">
        <v>2015</v>
      </c>
      <c r="D533" s="67">
        <v>6</v>
      </c>
      <c r="E533" s="67">
        <v>6</v>
      </c>
    </row>
    <row r="534" spans="3:5" ht="12.75">
      <c r="C534" s="3">
        <v>2016</v>
      </c>
      <c r="D534" s="67">
        <v>6.5</v>
      </c>
      <c r="E534" s="67">
        <v>6.5</v>
      </c>
    </row>
    <row r="535" spans="3:5" ht="12.75">
      <c r="C535" s="3">
        <v>2017</v>
      </c>
      <c r="D535" s="67">
        <v>7</v>
      </c>
      <c r="E535" s="67">
        <v>7</v>
      </c>
    </row>
    <row r="536" spans="3:5" ht="12.75">
      <c r="C536" s="3">
        <v>2018</v>
      </c>
      <c r="D536" s="67">
        <v>7.5</v>
      </c>
      <c r="E536" s="67">
        <v>7.5</v>
      </c>
    </row>
    <row r="537" spans="3:5" ht="12.75">
      <c r="C537" s="3">
        <v>2019</v>
      </c>
      <c r="D537" s="67">
        <v>8</v>
      </c>
      <c r="E537" s="67">
        <v>8</v>
      </c>
    </row>
    <row r="538" spans="1:9" ht="12.75">
      <c r="A538" s="68"/>
      <c r="B538" s="88"/>
      <c r="C538" s="4">
        <v>2020</v>
      </c>
      <c r="D538" s="68">
        <v>8.5</v>
      </c>
      <c r="E538" s="68">
        <v>8.5</v>
      </c>
      <c r="F538" s="4"/>
      <c r="G538" s="29"/>
      <c r="H538" s="29"/>
      <c r="I538" s="7"/>
    </row>
    <row r="539" spans="1:8" ht="12.75">
      <c r="A539" s="84"/>
      <c r="B539" s="102"/>
      <c r="C539" s="71"/>
      <c r="D539" s="84"/>
      <c r="E539" s="84"/>
      <c r="F539" s="71"/>
      <c r="G539" s="72"/>
      <c r="H539" s="72"/>
    </row>
    <row r="540" spans="1:8" ht="12.75">
      <c r="A540" s="80">
        <v>6</v>
      </c>
      <c r="B540" s="73" t="s">
        <v>145</v>
      </c>
      <c r="C540" s="33" t="s">
        <v>84</v>
      </c>
      <c r="D540" s="108">
        <f>D541+D542+D543+D544+D545+D546+D547+D548+D549+D550</f>
        <v>210</v>
      </c>
      <c r="E540" s="108">
        <f>E541+E542+E543+E544+E545+E546+E547+E548+E549+E550</f>
        <v>210</v>
      </c>
      <c r="F540" s="33"/>
      <c r="G540" s="33"/>
      <c r="H540" s="33"/>
    </row>
    <row r="541" spans="3:8" ht="12.75">
      <c r="C541" s="33">
        <v>2011</v>
      </c>
      <c r="D541" s="108">
        <f>D551</f>
        <v>20</v>
      </c>
      <c r="E541" s="108">
        <f>E551</f>
        <v>20</v>
      </c>
      <c r="F541" s="33"/>
      <c r="G541" s="26"/>
      <c r="H541" s="26"/>
    </row>
    <row r="542" spans="3:8" ht="12.75">
      <c r="C542" s="33">
        <v>2012</v>
      </c>
      <c r="D542" s="108">
        <f>D552+D554</f>
        <v>24</v>
      </c>
      <c r="E542" s="108">
        <f>E552+E554</f>
        <v>24</v>
      </c>
      <c r="F542" s="33"/>
      <c r="G542" s="26"/>
      <c r="H542" s="26"/>
    </row>
    <row r="543" spans="3:8" ht="12.75">
      <c r="C543" s="33">
        <v>2013</v>
      </c>
      <c r="D543" s="108">
        <f>D555</f>
        <v>24</v>
      </c>
      <c r="E543" s="108">
        <f>E555</f>
        <v>24</v>
      </c>
      <c r="F543" s="33"/>
      <c r="G543" s="26"/>
      <c r="H543" s="64"/>
    </row>
    <row r="544" spans="3:8" ht="12.75">
      <c r="C544" s="33">
        <v>2014</v>
      </c>
      <c r="D544" s="108">
        <f>D556+D558</f>
        <v>22</v>
      </c>
      <c r="E544" s="108">
        <f>E556+E558</f>
        <v>22</v>
      </c>
      <c r="F544" s="33"/>
      <c r="G544" s="26"/>
      <c r="H544" s="26"/>
    </row>
    <row r="545" spans="3:8" ht="12.75">
      <c r="C545" s="33">
        <v>2015</v>
      </c>
      <c r="D545" s="108">
        <f>D559</f>
        <v>20</v>
      </c>
      <c r="E545" s="108">
        <f>E559</f>
        <v>20</v>
      </c>
      <c r="F545" s="33"/>
      <c r="G545" s="26"/>
      <c r="H545" s="26"/>
    </row>
    <row r="546" spans="3:8" ht="12.75">
      <c r="C546" s="33">
        <v>2016</v>
      </c>
      <c r="D546" s="108">
        <f>D560+D562</f>
        <v>24</v>
      </c>
      <c r="E546" s="108">
        <f>E560+E562</f>
        <v>24</v>
      </c>
      <c r="F546" s="33"/>
      <c r="G546" s="26"/>
      <c r="H546" s="26"/>
    </row>
    <row r="547" spans="3:8" ht="12.75">
      <c r="C547" s="33">
        <v>2017</v>
      </c>
      <c r="D547" s="108">
        <f>D563</f>
        <v>20</v>
      </c>
      <c r="E547" s="108">
        <f>E563</f>
        <v>20</v>
      </c>
      <c r="F547" s="33"/>
      <c r="G547" s="26"/>
      <c r="H547" s="26"/>
    </row>
    <row r="548" spans="3:8" ht="12.75">
      <c r="C548" s="33">
        <v>2018</v>
      </c>
      <c r="D548" s="108">
        <f>D564</f>
        <v>24</v>
      </c>
      <c r="E548" s="108">
        <f>E564</f>
        <v>24</v>
      </c>
      <c r="F548" s="33"/>
      <c r="G548" s="26"/>
      <c r="H548" s="26"/>
    </row>
    <row r="549" spans="3:8" ht="12.75">
      <c r="C549" s="33">
        <v>2019</v>
      </c>
      <c r="D549" s="108">
        <f>D566</f>
        <v>20</v>
      </c>
      <c r="E549" s="108">
        <f>E566</f>
        <v>20</v>
      </c>
      <c r="F549" s="33"/>
      <c r="G549" s="26"/>
      <c r="H549" s="26"/>
    </row>
    <row r="550" spans="1:9" ht="12.75">
      <c r="A550" s="68"/>
      <c r="B550" s="88"/>
      <c r="C550" s="34">
        <v>2020</v>
      </c>
      <c r="D550" s="109">
        <f>D567</f>
        <v>12</v>
      </c>
      <c r="E550" s="109">
        <f>E567</f>
        <v>12</v>
      </c>
      <c r="F550" s="34"/>
      <c r="G550" s="27"/>
      <c r="H550" s="27"/>
      <c r="I550" s="7"/>
    </row>
    <row r="551" spans="1:9" ht="25.5">
      <c r="A551" s="70" t="s">
        <v>381</v>
      </c>
      <c r="B551" s="40" t="s">
        <v>262</v>
      </c>
      <c r="C551" s="14">
        <v>2011</v>
      </c>
      <c r="D551" s="66">
        <v>20</v>
      </c>
      <c r="E551" s="66">
        <v>20</v>
      </c>
      <c r="F551" s="14"/>
      <c r="G551" s="14"/>
      <c r="H551" s="14"/>
      <c r="I551" s="11" t="s">
        <v>146</v>
      </c>
    </row>
    <row r="552" spans="1:9" ht="25.5">
      <c r="A552" s="70" t="s">
        <v>382</v>
      </c>
      <c r="B552" s="40" t="s">
        <v>148</v>
      </c>
      <c r="C552" s="14">
        <v>2012</v>
      </c>
      <c r="D552" s="66">
        <v>16</v>
      </c>
      <c r="E552" s="66">
        <v>16</v>
      </c>
      <c r="F552" s="14"/>
      <c r="G552" s="14"/>
      <c r="H552" s="14"/>
      <c r="I552" s="11" t="s">
        <v>149</v>
      </c>
    </row>
    <row r="553" spans="1:9" ht="25.5">
      <c r="A553" s="83" t="s">
        <v>383</v>
      </c>
      <c r="B553" s="93" t="s">
        <v>147</v>
      </c>
      <c r="C553" s="35" t="s">
        <v>84</v>
      </c>
      <c r="D553" s="110">
        <f>D554+D555+D556</f>
        <v>48</v>
      </c>
      <c r="E553" s="110">
        <f>E554+E555+E556</f>
        <v>48</v>
      </c>
      <c r="F553" s="35"/>
      <c r="G553" s="28"/>
      <c r="H553" s="28"/>
      <c r="I553" s="5"/>
    </row>
    <row r="554" spans="1:9" ht="12.75">
      <c r="A554" s="81"/>
      <c r="C554" s="3">
        <v>2012</v>
      </c>
      <c r="D554" s="67">
        <v>8</v>
      </c>
      <c r="E554" s="67">
        <v>8</v>
      </c>
      <c r="I554" s="6" t="s">
        <v>150</v>
      </c>
    </row>
    <row r="555" spans="1:9" ht="12.75">
      <c r="A555" s="81"/>
      <c r="C555" s="3">
        <v>2013</v>
      </c>
      <c r="D555" s="67">
        <v>24</v>
      </c>
      <c r="E555" s="67">
        <v>24</v>
      </c>
      <c r="I555" s="6" t="s">
        <v>151</v>
      </c>
    </row>
    <row r="556" spans="1:9" ht="12.75">
      <c r="A556" s="82"/>
      <c r="B556" s="88"/>
      <c r="C556" s="4">
        <v>2014</v>
      </c>
      <c r="D556" s="68">
        <v>16</v>
      </c>
      <c r="E556" s="68">
        <v>16</v>
      </c>
      <c r="F556" s="4"/>
      <c r="G556" s="29"/>
      <c r="H556" s="29"/>
      <c r="I556" s="7"/>
    </row>
    <row r="557" spans="1:9" ht="12.75">
      <c r="A557" s="83" t="s">
        <v>384</v>
      </c>
      <c r="B557" s="93" t="s">
        <v>152</v>
      </c>
      <c r="C557" s="35" t="s">
        <v>84</v>
      </c>
      <c r="D557" s="110">
        <f>D558+D559</f>
        <v>26</v>
      </c>
      <c r="E557" s="110">
        <f>E558+E559</f>
        <v>26</v>
      </c>
      <c r="F557" s="35"/>
      <c r="G557" s="28"/>
      <c r="H557" s="28"/>
      <c r="I557" s="5"/>
    </row>
    <row r="558" spans="1:5" ht="12.75">
      <c r="A558" s="81"/>
      <c r="C558" s="3">
        <v>2014</v>
      </c>
      <c r="D558" s="67">
        <v>6</v>
      </c>
      <c r="E558" s="67">
        <v>6</v>
      </c>
    </row>
    <row r="559" spans="1:9" ht="12.75">
      <c r="A559" s="82"/>
      <c r="B559" s="88"/>
      <c r="C559" s="4">
        <v>2015</v>
      </c>
      <c r="D559" s="68">
        <v>20</v>
      </c>
      <c r="E559" s="68">
        <v>20</v>
      </c>
      <c r="F559" s="4"/>
      <c r="G559" s="29"/>
      <c r="H559" s="29"/>
      <c r="I559" s="7" t="s">
        <v>146</v>
      </c>
    </row>
    <row r="560" spans="1:9" ht="12.75">
      <c r="A560" s="70" t="s">
        <v>385</v>
      </c>
      <c r="B560" s="40" t="s">
        <v>153</v>
      </c>
      <c r="C560" s="14">
        <v>2016</v>
      </c>
      <c r="D560" s="66">
        <v>14</v>
      </c>
      <c r="E560" s="66">
        <v>14</v>
      </c>
      <c r="F560" s="14"/>
      <c r="G560" s="35"/>
      <c r="H560" s="10"/>
      <c r="I560" s="11"/>
    </row>
    <row r="561" spans="1:9" ht="53.25" customHeight="1">
      <c r="A561" s="83" t="s">
        <v>386</v>
      </c>
      <c r="B561" s="93" t="s">
        <v>263</v>
      </c>
      <c r="C561" s="35" t="s">
        <v>84</v>
      </c>
      <c r="D561" s="110">
        <f>D562+D563</f>
        <v>30</v>
      </c>
      <c r="E561" s="110">
        <f>E562+E563</f>
        <v>30</v>
      </c>
      <c r="F561" s="35"/>
      <c r="G561" s="28"/>
      <c r="H561" s="28"/>
      <c r="I561" s="5"/>
    </row>
    <row r="562" spans="1:5" ht="12.75">
      <c r="A562" s="81"/>
      <c r="C562" s="3">
        <v>2016</v>
      </c>
      <c r="D562" s="67">
        <v>10</v>
      </c>
      <c r="E562" s="67">
        <v>10</v>
      </c>
    </row>
    <row r="563" spans="1:9" ht="12.75">
      <c r="A563" s="81"/>
      <c r="C563" s="3">
        <v>2017</v>
      </c>
      <c r="D563" s="67">
        <v>20</v>
      </c>
      <c r="E563" s="67">
        <v>20</v>
      </c>
      <c r="I563" s="6" t="s">
        <v>146</v>
      </c>
    </row>
    <row r="564" spans="1:9" ht="12.75">
      <c r="A564" s="70" t="s">
        <v>387</v>
      </c>
      <c r="B564" s="40" t="s">
        <v>154</v>
      </c>
      <c r="C564" s="14">
        <v>2018</v>
      </c>
      <c r="D564" s="66">
        <v>24</v>
      </c>
      <c r="E564" s="66">
        <v>24</v>
      </c>
      <c r="F564" s="14"/>
      <c r="G564" s="10"/>
      <c r="H564" s="10"/>
      <c r="I564" s="11" t="s">
        <v>151</v>
      </c>
    </row>
    <row r="565" spans="1:9" ht="12.75">
      <c r="A565" s="83" t="s">
        <v>388</v>
      </c>
      <c r="B565" s="93" t="s">
        <v>155</v>
      </c>
      <c r="C565" s="35" t="s">
        <v>84</v>
      </c>
      <c r="D565" s="110">
        <f>D566+D567</f>
        <v>32</v>
      </c>
      <c r="E565" s="110">
        <f>E566+E567</f>
        <v>32</v>
      </c>
      <c r="F565" s="35"/>
      <c r="G565" s="28"/>
      <c r="H565" s="28"/>
      <c r="I565" s="5"/>
    </row>
    <row r="566" spans="3:9" ht="12.75">
      <c r="C566" s="3">
        <v>2019</v>
      </c>
      <c r="D566" s="67">
        <v>20</v>
      </c>
      <c r="E566" s="67">
        <v>20</v>
      </c>
      <c r="I566" s="6" t="s">
        <v>156</v>
      </c>
    </row>
    <row r="567" spans="1:9" ht="12.75">
      <c r="A567" s="68"/>
      <c r="B567" s="88"/>
      <c r="C567" s="4">
        <v>2020</v>
      </c>
      <c r="D567" s="68">
        <v>12</v>
      </c>
      <c r="E567" s="68">
        <v>12</v>
      </c>
      <c r="F567" s="4"/>
      <c r="G567" s="29"/>
      <c r="H567" s="29"/>
      <c r="I567" s="7" t="s">
        <v>157</v>
      </c>
    </row>
    <row r="568" spans="4:5" ht="12.75">
      <c r="D568" s="67"/>
      <c r="E568" s="67"/>
    </row>
    <row r="569" spans="1:9" ht="12.75">
      <c r="A569" s="80">
        <v>7</v>
      </c>
      <c r="B569" s="73" t="s">
        <v>158</v>
      </c>
      <c r="C569" s="33" t="s">
        <v>84</v>
      </c>
      <c r="D569" s="108">
        <f>D570+D571+D572+D573+D574+D575+D576+D577+D578+D579</f>
        <v>1395</v>
      </c>
      <c r="E569" s="108">
        <f>E570+E571+E572+E573+E574+E575+E576+E577+E578+E579</f>
        <v>617.0000000000002</v>
      </c>
      <c r="F569" s="108">
        <f>F570+F571+F572+F573+F574+F575+F576+F577+F578+F579</f>
        <v>15</v>
      </c>
      <c r="G569" s="108">
        <f>G570+G571+G572+G573+G574+G575+G576+G577+G578+G579</f>
        <v>325</v>
      </c>
      <c r="H569" s="108">
        <f>H570+H571+H572+H573+H574+H575+H576+H577+H578+H579</f>
        <v>438.00000000000006</v>
      </c>
      <c r="I569" s="44"/>
    </row>
    <row r="570" spans="3:9" ht="12.75">
      <c r="C570" s="33">
        <v>2011</v>
      </c>
      <c r="D570" s="108">
        <f>D592+D604+D615+D627+D638+D649</f>
        <v>53</v>
      </c>
      <c r="E570" s="108">
        <f>E592+E604+E615+E627+E638+E649</f>
        <v>11.2</v>
      </c>
      <c r="F570" s="108">
        <f>F592+F604+F615+F627+F638+F649</f>
        <v>0</v>
      </c>
      <c r="G570" s="108">
        <f>G592+G604+G615+G627+G638+G649</f>
        <v>10</v>
      </c>
      <c r="H570" s="108">
        <f>H592+H604+H615+H627+H638+H649</f>
        <v>31.8</v>
      </c>
      <c r="I570" s="44"/>
    </row>
    <row r="571" spans="3:9" ht="12.75">
      <c r="C571" s="33">
        <v>2012</v>
      </c>
      <c r="D571" s="108">
        <f>D590+D593+D605+D616+D628+D639+D650</f>
        <v>68</v>
      </c>
      <c r="E571" s="108">
        <f>E590+E593+E605+E616+E628+E639+E650</f>
        <v>11.2</v>
      </c>
      <c r="F571" s="108">
        <f>F590+F593+F605+F616+F628+F639+F650</f>
        <v>0</v>
      </c>
      <c r="G571" s="108">
        <f>G590+G593+G605+G616+G628+G639+G650</f>
        <v>10</v>
      </c>
      <c r="H571" s="108">
        <f>H590+H593+H605+H616+H628+H639+H650</f>
        <v>46.8</v>
      </c>
      <c r="I571" s="44"/>
    </row>
    <row r="572" spans="3:9" ht="12.75">
      <c r="C572" s="33">
        <v>2013</v>
      </c>
      <c r="D572" s="108">
        <f>D581+D594+D606+D617+D629+D640+D651</f>
        <v>103</v>
      </c>
      <c r="E572" s="108">
        <f>E581+E594+E606+E617+E629+E640+E651</f>
        <v>61.2</v>
      </c>
      <c r="F572" s="108">
        <f>F581+F594+F606+F617+F629+F640+F651</f>
        <v>0</v>
      </c>
      <c r="G572" s="108">
        <f>G581+G594+G606+G617+G629+G640+G651</f>
        <v>10</v>
      </c>
      <c r="H572" s="108">
        <f>H581+H594+H606+H617+H629+H640+H651</f>
        <v>31.8</v>
      </c>
      <c r="I572" s="44"/>
    </row>
    <row r="573" spans="3:9" ht="12.75">
      <c r="C573" s="33">
        <v>2014</v>
      </c>
      <c r="D573" s="108">
        <f>D595+D607+D618+D630+D641+D652</f>
        <v>53</v>
      </c>
      <c r="E573" s="108">
        <f>E595+E607+E618+E630+E641+E652</f>
        <v>11.2</v>
      </c>
      <c r="F573" s="108">
        <f>F595+F607+F618+F630+F641+F652</f>
        <v>0</v>
      </c>
      <c r="G573" s="108">
        <f>G595+G607+G618+G630+G641+G652</f>
        <v>10</v>
      </c>
      <c r="H573" s="108">
        <f>H595+H607+H618+H630+H641+H652</f>
        <v>31.8</v>
      </c>
      <c r="I573" s="44"/>
    </row>
    <row r="574" spans="3:9" ht="12.75">
      <c r="C574" s="33">
        <v>2015</v>
      </c>
      <c r="D574" s="108">
        <f>D584+D596+D608+D619+D631+D642+D653+D659+D602+D625</f>
        <v>753</v>
      </c>
      <c r="E574" s="108">
        <f>E584+E596+E608+E619+E631+E642+E653+E659+E602+E625</f>
        <v>466.2</v>
      </c>
      <c r="F574" s="108">
        <f>F584+F596+F608+F619+F631+F642+F653+F659+F602+F625</f>
        <v>15</v>
      </c>
      <c r="G574" s="108">
        <f>G584+G596+G608+G619+G631+G642+G653+G659+G602+G625</f>
        <v>235</v>
      </c>
      <c r="H574" s="108">
        <f>H584+H596+H608+H619+H631+H642+H653+H659+H602+H625</f>
        <v>36.8</v>
      </c>
      <c r="I574" s="44"/>
    </row>
    <row r="575" spans="3:9" ht="12.75">
      <c r="C575" s="33">
        <v>2016</v>
      </c>
      <c r="D575" s="108">
        <f aca="true" t="shared" si="1" ref="D575:H576">D585+D597+D609+D620+D632+D643+D654</f>
        <v>58</v>
      </c>
      <c r="E575" s="108">
        <f t="shared" si="1"/>
        <v>11.2</v>
      </c>
      <c r="F575" s="108">
        <f t="shared" si="1"/>
        <v>0</v>
      </c>
      <c r="G575" s="108">
        <f t="shared" si="1"/>
        <v>10</v>
      </c>
      <c r="H575" s="108">
        <f t="shared" si="1"/>
        <v>36.8</v>
      </c>
      <c r="I575" s="44"/>
    </row>
    <row r="576" spans="3:9" ht="12.75">
      <c r="C576" s="33">
        <v>2017</v>
      </c>
      <c r="D576" s="108">
        <f t="shared" si="1"/>
        <v>58</v>
      </c>
      <c r="E576" s="108">
        <f t="shared" si="1"/>
        <v>11.2</v>
      </c>
      <c r="F576" s="108">
        <f t="shared" si="1"/>
        <v>0</v>
      </c>
      <c r="G576" s="108">
        <f t="shared" si="1"/>
        <v>10</v>
      </c>
      <c r="H576" s="108">
        <f t="shared" si="1"/>
        <v>36.8</v>
      </c>
      <c r="I576" s="44"/>
    </row>
    <row r="577" spans="3:9" ht="12.75">
      <c r="C577" s="33">
        <v>2018</v>
      </c>
      <c r="D577" s="108">
        <f>D582+D587+D599+D611+D622+D634+D645+D656</f>
        <v>133</v>
      </c>
      <c r="E577" s="108">
        <f>E582+E587+E599+E611+E622+E634+E645+E656</f>
        <v>11.2</v>
      </c>
      <c r="F577" s="108">
        <f>F582+F587+F599+F611+F622+F634+F645+F656</f>
        <v>0</v>
      </c>
      <c r="G577" s="108">
        <f>G582+G587+G599+G611+G622+G634+G645+G656</f>
        <v>10</v>
      </c>
      <c r="H577" s="108">
        <f>H582+H587+H599+H611+H622+H634+H645+H656</f>
        <v>111.8</v>
      </c>
      <c r="I577" s="44"/>
    </row>
    <row r="578" spans="3:9" ht="12.75">
      <c r="C578" s="33">
        <v>2019</v>
      </c>
      <c r="D578" s="108">
        <f aca="true" t="shared" si="2" ref="D578:H579">D588+D600+D612+D623+D635+D646+D657</f>
        <v>58</v>
      </c>
      <c r="E578" s="108">
        <f t="shared" si="2"/>
        <v>11.2</v>
      </c>
      <c r="F578" s="108">
        <f t="shared" si="2"/>
        <v>0</v>
      </c>
      <c r="G578" s="108">
        <f t="shared" si="2"/>
        <v>10</v>
      </c>
      <c r="H578" s="108">
        <f t="shared" si="2"/>
        <v>36.8</v>
      </c>
      <c r="I578" s="44"/>
    </row>
    <row r="579" spans="1:9" ht="12.75">
      <c r="A579" s="68"/>
      <c r="B579" s="88"/>
      <c r="C579" s="34">
        <v>2020</v>
      </c>
      <c r="D579" s="109">
        <f t="shared" si="2"/>
        <v>58</v>
      </c>
      <c r="E579" s="109">
        <f t="shared" si="2"/>
        <v>11.2</v>
      </c>
      <c r="F579" s="109">
        <f t="shared" si="2"/>
        <v>0</v>
      </c>
      <c r="G579" s="109">
        <f t="shared" si="2"/>
        <v>10</v>
      </c>
      <c r="H579" s="109">
        <f t="shared" si="2"/>
        <v>36.8</v>
      </c>
      <c r="I579" s="65"/>
    </row>
    <row r="580" spans="1:9" ht="38.25">
      <c r="A580" s="83" t="s">
        <v>389</v>
      </c>
      <c r="B580" s="93" t="s">
        <v>264</v>
      </c>
      <c r="C580" s="35" t="s">
        <v>84</v>
      </c>
      <c r="D580" s="110">
        <f>D581+D582</f>
        <v>125</v>
      </c>
      <c r="E580" s="110">
        <f>E581+E582</f>
        <v>50</v>
      </c>
      <c r="F580" s="110"/>
      <c r="G580" s="121"/>
      <c r="H580" s="121">
        <f>H581+H582</f>
        <v>75</v>
      </c>
      <c r="I580" s="5" t="s">
        <v>159</v>
      </c>
    </row>
    <row r="581" spans="1:8" ht="12.75">
      <c r="A581" s="81"/>
      <c r="C581" s="3">
        <v>2013</v>
      </c>
      <c r="D581" s="67">
        <v>50</v>
      </c>
      <c r="E581" s="67">
        <v>50</v>
      </c>
      <c r="F581" s="67"/>
      <c r="G581" s="117"/>
      <c r="H581" s="117"/>
    </row>
    <row r="582" spans="1:9" ht="12.75">
      <c r="A582" s="82"/>
      <c r="B582" s="88"/>
      <c r="C582" s="4">
        <v>2018</v>
      </c>
      <c r="D582" s="68">
        <v>75</v>
      </c>
      <c r="E582" s="68"/>
      <c r="F582" s="68"/>
      <c r="G582" s="122"/>
      <c r="H582" s="122">
        <v>75</v>
      </c>
      <c r="I582" s="7"/>
    </row>
    <row r="583" spans="1:9" ht="25.5">
      <c r="A583" s="81" t="s">
        <v>390</v>
      </c>
      <c r="B583" s="73" t="s">
        <v>266</v>
      </c>
      <c r="C583" s="36" t="s">
        <v>84</v>
      </c>
      <c r="D583" s="116">
        <f>D584+D585+D586+D587+D588+D589</f>
        <v>30</v>
      </c>
      <c r="E583" s="116"/>
      <c r="F583" s="116"/>
      <c r="G583" s="130"/>
      <c r="H583" s="130">
        <f>H584+H585+H586+H587+H588+H589</f>
        <v>30</v>
      </c>
      <c r="I583" s="5" t="s">
        <v>160</v>
      </c>
    </row>
    <row r="584" spans="1:8" ht="12.75">
      <c r="A584" s="81"/>
      <c r="C584" s="3">
        <v>2015</v>
      </c>
      <c r="D584" s="67">
        <v>5</v>
      </c>
      <c r="E584" s="67"/>
      <c r="F584" s="67"/>
      <c r="G584" s="117"/>
      <c r="H584" s="117">
        <v>5</v>
      </c>
    </row>
    <row r="585" spans="1:8" ht="12.75">
      <c r="A585" s="81"/>
      <c r="C585" s="3">
        <v>2016</v>
      </c>
      <c r="D585" s="67">
        <v>5</v>
      </c>
      <c r="E585" s="67"/>
      <c r="F585" s="67"/>
      <c r="G585" s="117"/>
      <c r="H585" s="117">
        <v>5</v>
      </c>
    </row>
    <row r="586" spans="1:8" ht="12.75">
      <c r="A586" s="81"/>
      <c r="C586" s="3">
        <v>2017</v>
      </c>
      <c r="D586" s="67">
        <v>5</v>
      </c>
      <c r="E586" s="67"/>
      <c r="F586" s="67"/>
      <c r="G586" s="117"/>
      <c r="H586" s="117">
        <v>5</v>
      </c>
    </row>
    <row r="587" spans="1:8" ht="12.75">
      <c r="A587" s="81"/>
      <c r="C587" s="3">
        <v>2018</v>
      </c>
      <c r="D587" s="67">
        <v>5</v>
      </c>
      <c r="E587" s="67"/>
      <c r="F587" s="67"/>
      <c r="G587" s="117"/>
      <c r="H587" s="117">
        <v>5</v>
      </c>
    </row>
    <row r="588" spans="1:8" ht="12.75">
      <c r="A588" s="81"/>
      <c r="C588" s="3">
        <v>2019</v>
      </c>
      <c r="D588" s="67">
        <v>5</v>
      </c>
      <c r="E588" s="67"/>
      <c r="F588" s="67"/>
      <c r="G588" s="117"/>
      <c r="H588" s="117">
        <v>5</v>
      </c>
    </row>
    <row r="589" spans="1:9" ht="12.75">
      <c r="A589" s="81"/>
      <c r="C589" s="4">
        <v>2020</v>
      </c>
      <c r="D589" s="68">
        <v>5</v>
      </c>
      <c r="E589" s="68"/>
      <c r="F589" s="68"/>
      <c r="G589" s="122"/>
      <c r="H589" s="122">
        <v>5</v>
      </c>
      <c r="I589" s="7"/>
    </row>
    <row r="590" spans="1:9" ht="38.25">
      <c r="A590" s="70" t="s">
        <v>391</v>
      </c>
      <c r="B590" s="40" t="s">
        <v>265</v>
      </c>
      <c r="C590" s="14">
        <v>2012</v>
      </c>
      <c r="D590" s="66">
        <v>15</v>
      </c>
      <c r="E590" s="66"/>
      <c r="F590" s="66"/>
      <c r="G590" s="120"/>
      <c r="H590" s="120">
        <v>15</v>
      </c>
      <c r="I590" s="7" t="s">
        <v>160</v>
      </c>
    </row>
    <row r="591" spans="1:9" ht="25.5">
      <c r="A591" s="81" t="s">
        <v>392</v>
      </c>
      <c r="B591" s="98" t="s">
        <v>267</v>
      </c>
      <c r="C591" s="35" t="s">
        <v>84</v>
      </c>
      <c r="D591" s="116">
        <f>D592+D593+D594+D595+D596+D597+D598+D599+D600+D601</f>
        <v>120</v>
      </c>
      <c r="E591" s="116">
        <f>E592+E593+E594+E595+E596+E597+E598+E599+E600+E601</f>
        <v>30</v>
      </c>
      <c r="F591" s="116"/>
      <c r="G591" s="130"/>
      <c r="H591" s="116">
        <f>H592+H593+H594+H595+H596+H597+H598+H599+H600+H601</f>
        <v>90</v>
      </c>
      <c r="I591" s="6" t="s">
        <v>165</v>
      </c>
    </row>
    <row r="592" spans="1:8" ht="12.75">
      <c r="A592" s="81"/>
      <c r="B592" s="98"/>
      <c r="C592" s="38">
        <v>2011</v>
      </c>
      <c r="D592" s="86">
        <v>12</v>
      </c>
      <c r="E592" s="86">
        <v>3</v>
      </c>
      <c r="F592" s="86"/>
      <c r="G592" s="128"/>
      <c r="H592" s="128">
        <v>9</v>
      </c>
    </row>
    <row r="593" spans="1:8" ht="12.75">
      <c r="A593" s="81"/>
      <c r="B593" s="98"/>
      <c r="C593" s="38">
        <v>2012</v>
      </c>
      <c r="D593" s="86">
        <v>12</v>
      </c>
      <c r="E593" s="86">
        <v>3</v>
      </c>
      <c r="F593" s="86"/>
      <c r="G593" s="128"/>
      <c r="H593" s="128">
        <v>9</v>
      </c>
    </row>
    <row r="594" spans="1:8" ht="12.75">
      <c r="A594" s="81"/>
      <c r="B594" s="98"/>
      <c r="C594" s="38">
        <v>2013</v>
      </c>
      <c r="D594" s="86">
        <v>12</v>
      </c>
      <c r="E594" s="86">
        <v>3</v>
      </c>
      <c r="F594" s="86"/>
      <c r="G594" s="128"/>
      <c r="H594" s="128">
        <v>9</v>
      </c>
    </row>
    <row r="595" spans="1:8" ht="12.75">
      <c r="A595" s="81"/>
      <c r="B595" s="98"/>
      <c r="C595" s="38">
        <v>2014</v>
      </c>
      <c r="D595" s="86">
        <v>12</v>
      </c>
      <c r="E595" s="86">
        <v>3</v>
      </c>
      <c r="F595" s="86"/>
      <c r="G595" s="128"/>
      <c r="H595" s="128">
        <v>9</v>
      </c>
    </row>
    <row r="596" spans="1:8" ht="12.75">
      <c r="A596" s="81"/>
      <c r="B596" s="98"/>
      <c r="C596" s="38">
        <v>2015</v>
      </c>
      <c r="D596" s="86">
        <v>12</v>
      </c>
      <c r="E596" s="86">
        <v>3</v>
      </c>
      <c r="F596" s="86"/>
      <c r="G596" s="128"/>
      <c r="H596" s="128">
        <v>9</v>
      </c>
    </row>
    <row r="597" spans="1:8" ht="12.75">
      <c r="A597" s="81"/>
      <c r="B597" s="98"/>
      <c r="C597" s="38">
        <v>2016</v>
      </c>
      <c r="D597" s="86">
        <v>12</v>
      </c>
      <c r="E597" s="86">
        <v>3</v>
      </c>
      <c r="F597" s="86"/>
      <c r="G597" s="128"/>
      <c r="H597" s="128">
        <v>9</v>
      </c>
    </row>
    <row r="598" spans="1:8" ht="12.75">
      <c r="A598" s="81"/>
      <c r="B598" s="98"/>
      <c r="C598" s="38">
        <v>2017</v>
      </c>
      <c r="D598" s="86">
        <v>12</v>
      </c>
      <c r="E598" s="86">
        <v>3</v>
      </c>
      <c r="F598" s="86"/>
      <c r="G598" s="128"/>
      <c r="H598" s="128">
        <v>9</v>
      </c>
    </row>
    <row r="599" spans="1:8" ht="12.75">
      <c r="A599" s="81"/>
      <c r="B599" s="98"/>
      <c r="C599" s="38">
        <v>2018</v>
      </c>
      <c r="D599" s="86">
        <v>12</v>
      </c>
      <c r="E599" s="86">
        <v>3</v>
      </c>
      <c r="F599" s="86"/>
      <c r="G599" s="128"/>
      <c r="H599" s="128">
        <v>9</v>
      </c>
    </row>
    <row r="600" spans="1:8" ht="12.75">
      <c r="A600" s="81"/>
      <c r="B600" s="98"/>
      <c r="C600" s="38">
        <v>2019</v>
      </c>
      <c r="D600" s="86">
        <v>12</v>
      </c>
      <c r="E600" s="86">
        <v>3</v>
      </c>
      <c r="F600" s="86"/>
      <c r="G600" s="128"/>
      <c r="H600" s="128">
        <v>9</v>
      </c>
    </row>
    <row r="601" spans="1:9" ht="12.75">
      <c r="A601" s="82"/>
      <c r="B601" s="99"/>
      <c r="C601" s="58">
        <v>2020</v>
      </c>
      <c r="D601" s="87">
        <v>12</v>
      </c>
      <c r="E601" s="87">
        <v>3</v>
      </c>
      <c r="F601" s="87"/>
      <c r="G601" s="129"/>
      <c r="H601" s="129">
        <v>9</v>
      </c>
      <c r="I601" s="7"/>
    </row>
    <row r="602" spans="1:9" ht="25.5">
      <c r="A602" s="70" t="s">
        <v>393</v>
      </c>
      <c r="B602" s="40" t="s">
        <v>161</v>
      </c>
      <c r="C602" s="14">
        <v>2015</v>
      </c>
      <c r="D602" s="66">
        <v>420</v>
      </c>
      <c r="E602" s="66">
        <v>200</v>
      </c>
      <c r="F602" s="14"/>
      <c r="G602" s="120">
        <v>220</v>
      </c>
      <c r="H602" s="120"/>
      <c r="I602" s="11"/>
    </row>
    <row r="603" spans="1:8" ht="38.25">
      <c r="A603" s="81" t="s">
        <v>394</v>
      </c>
      <c r="B603" s="98" t="s">
        <v>162</v>
      </c>
      <c r="C603" s="36" t="s">
        <v>84</v>
      </c>
      <c r="D603" s="116">
        <f>D604+D605+D606+D607+D608+D609+D610+D611+D612+D613</f>
        <v>270</v>
      </c>
      <c r="E603" s="116">
        <f>E604+E605+E606+E607+E608+E609+E610+E611+E612+E613</f>
        <v>70</v>
      </c>
      <c r="F603" s="36"/>
      <c r="G603" s="116">
        <f>G604+G605+G606+G607+G608+G609+G610+G611+G612+G613</f>
        <v>100</v>
      </c>
      <c r="H603" s="116">
        <f>H604+H605+H606+H607+H608+H609+H610+H611+H612+H613</f>
        <v>100</v>
      </c>
    </row>
    <row r="604" spans="1:8" ht="12.75">
      <c r="A604" s="81"/>
      <c r="B604" s="98"/>
      <c r="C604" s="38">
        <v>2011</v>
      </c>
      <c r="D604" s="86">
        <v>27</v>
      </c>
      <c r="E604" s="86">
        <v>7</v>
      </c>
      <c r="F604" s="38"/>
      <c r="G604" s="128">
        <v>10</v>
      </c>
      <c r="H604" s="128">
        <v>10</v>
      </c>
    </row>
    <row r="605" spans="1:8" ht="12.75">
      <c r="A605" s="81"/>
      <c r="B605" s="98"/>
      <c r="C605" s="38">
        <v>2012</v>
      </c>
      <c r="D605" s="86">
        <v>27</v>
      </c>
      <c r="E605" s="86">
        <v>7</v>
      </c>
      <c r="F605" s="38"/>
      <c r="G605" s="128">
        <v>10</v>
      </c>
      <c r="H605" s="128">
        <v>10</v>
      </c>
    </row>
    <row r="606" spans="1:8" ht="12.75">
      <c r="A606" s="81"/>
      <c r="B606" s="98"/>
      <c r="C606" s="38">
        <v>2013</v>
      </c>
      <c r="D606" s="86">
        <v>27</v>
      </c>
      <c r="E606" s="86">
        <v>7</v>
      </c>
      <c r="F606" s="38"/>
      <c r="G606" s="128">
        <v>10</v>
      </c>
      <c r="H606" s="128">
        <v>10</v>
      </c>
    </row>
    <row r="607" spans="1:8" ht="12.75">
      <c r="A607" s="81"/>
      <c r="B607" s="98"/>
      <c r="C607" s="38">
        <v>2014</v>
      </c>
      <c r="D607" s="86">
        <v>27</v>
      </c>
      <c r="E607" s="86">
        <v>7</v>
      </c>
      <c r="F607" s="38"/>
      <c r="G607" s="128">
        <v>10</v>
      </c>
      <c r="H607" s="128">
        <v>10</v>
      </c>
    </row>
    <row r="608" spans="1:8" ht="12.75">
      <c r="A608" s="81"/>
      <c r="B608" s="98"/>
      <c r="C608" s="38">
        <v>2015</v>
      </c>
      <c r="D608" s="86">
        <v>27</v>
      </c>
      <c r="E608" s="86">
        <v>7</v>
      </c>
      <c r="F608" s="38"/>
      <c r="G608" s="128">
        <v>10</v>
      </c>
      <c r="H608" s="128">
        <v>10</v>
      </c>
    </row>
    <row r="609" spans="1:8" ht="12.75">
      <c r="A609" s="81"/>
      <c r="B609" s="98"/>
      <c r="C609" s="38">
        <v>2016</v>
      </c>
      <c r="D609" s="86">
        <v>27</v>
      </c>
      <c r="E609" s="86">
        <v>7</v>
      </c>
      <c r="F609" s="38"/>
      <c r="G609" s="128">
        <v>10</v>
      </c>
      <c r="H609" s="128">
        <v>10</v>
      </c>
    </row>
    <row r="610" spans="1:8" ht="12.75">
      <c r="A610" s="81"/>
      <c r="B610" s="98"/>
      <c r="C610" s="38">
        <v>2017</v>
      </c>
      <c r="D610" s="86">
        <v>27</v>
      </c>
      <c r="E610" s="86">
        <v>7</v>
      </c>
      <c r="F610" s="38"/>
      <c r="G610" s="128">
        <v>10</v>
      </c>
      <c r="H610" s="128">
        <v>10</v>
      </c>
    </row>
    <row r="611" spans="1:8" ht="12.75">
      <c r="A611" s="81"/>
      <c r="B611" s="98"/>
      <c r="C611" s="38">
        <v>2018</v>
      </c>
      <c r="D611" s="86">
        <v>27</v>
      </c>
      <c r="E611" s="86">
        <v>7</v>
      </c>
      <c r="F611" s="38"/>
      <c r="G611" s="128">
        <v>10</v>
      </c>
      <c r="H611" s="128">
        <v>10</v>
      </c>
    </row>
    <row r="612" spans="1:8" ht="12.75">
      <c r="A612" s="81"/>
      <c r="B612" s="98"/>
      <c r="C612" s="38">
        <v>2019</v>
      </c>
      <c r="D612" s="86">
        <v>27</v>
      </c>
      <c r="E612" s="86">
        <v>7</v>
      </c>
      <c r="F612" s="38"/>
      <c r="G612" s="128">
        <v>10</v>
      </c>
      <c r="H612" s="128">
        <v>10</v>
      </c>
    </row>
    <row r="613" spans="1:9" ht="12.75">
      <c r="A613" s="82"/>
      <c r="B613" s="99"/>
      <c r="C613" s="58">
        <v>2020</v>
      </c>
      <c r="D613" s="87">
        <v>27</v>
      </c>
      <c r="E613" s="87">
        <v>7</v>
      </c>
      <c r="F613" s="58"/>
      <c r="G613" s="129">
        <v>10</v>
      </c>
      <c r="H613" s="129">
        <v>10</v>
      </c>
      <c r="I613" s="7"/>
    </row>
    <row r="614" spans="1:8" ht="25.5">
      <c r="A614" s="81" t="s">
        <v>395</v>
      </c>
      <c r="B614" s="73" t="s">
        <v>163</v>
      </c>
      <c r="C614" s="36" t="s">
        <v>84</v>
      </c>
      <c r="D614" s="116">
        <f>D615+D616+D617+D618+D619+D620+D621+D622+D623+D624</f>
        <v>100</v>
      </c>
      <c r="E614" s="116"/>
      <c r="F614" s="36"/>
      <c r="G614" s="130"/>
      <c r="H614" s="116">
        <f>H615+H616+H617+H618+H619+H620+H621+H622+H623+H624</f>
        <v>100</v>
      </c>
    </row>
    <row r="615" spans="1:8" ht="12.75">
      <c r="A615" s="81"/>
      <c r="C615" s="38">
        <v>2011</v>
      </c>
      <c r="D615" s="67">
        <v>10</v>
      </c>
      <c r="E615" s="67"/>
      <c r="G615" s="117"/>
      <c r="H615" s="67">
        <v>10</v>
      </c>
    </row>
    <row r="616" spans="1:8" ht="12.75">
      <c r="A616" s="81"/>
      <c r="C616" s="38">
        <v>2012</v>
      </c>
      <c r="D616" s="67">
        <v>10</v>
      </c>
      <c r="E616" s="67"/>
      <c r="G616" s="117"/>
      <c r="H616" s="67">
        <v>10</v>
      </c>
    </row>
    <row r="617" spans="1:8" ht="12.75">
      <c r="A617" s="81"/>
      <c r="C617" s="38">
        <v>2013</v>
      </c>
      <c r="D617" s="67">
        <v>10</v>
      </c>
      <c r="E617" s="67"/>
      <c r="G617" s="117"/>
      <c r="H617" s="67">
        <v>10</v>
      </c>
    </row>
    <row r="618" spans="1:8" ht="12.75">
      <c r="A618" s="81"/>
      <c r="C618" s="38">
        <v>2014</v>
      </c>
      <c r="D618" s="67">
        <v>10</v>
      </c>
      <c r="E618" s="67"/>
      <c r="G618" s="117"/>
      <c r="H618" s="67">
        <v>10</v>
      </c>
    </row>
    <row r="619" spans="1:8" ht="12.75">
      <c r="A619" s="81"/>
      <c r="C619" s="3">
        <v>2015</v>
      </c>
      <c r="D619" s="86">
        <v>10</v>
      </c>
      <c r="E619" s="67"/>
      <c r="G619" s="117"/>
      <c r="H619" s="86">
        <v>10</v>
      </c>
    </row>
    <row r="620" spans="1:8" ht="12.75">
      <c r="A620" s="81"/>
      <c r="C620" s="3">
        <v>2016</v>
      </c>
      <c r="D620" s="86">
        <v>10</v>
      </c>
      <c r="E620" s="67"/>
      <c r="G620" s="117"/>
      <c r="H620" s="86">
        <v>10</v>
      </c>
    </row>
    <row r="621" spans="1:8" ht="12.75">
      <c r="A621" s="81"/>
      <c r="C621" s="3">
        <v>2017</v>
      </c>
      <c r="D621" s="86">
        <v>10</v>
      </c>
      <c r="E621" s="67"/>
      <c r="G621" s="117"/>
      <c r="H621" s="86">
        <v>10</v>
      </c>
    </row>
    <row r="622" spans="1:8" ht="12.75">
      <c r="A622" s="81"/>
      <c r="C622" s="3">
        <v>2018</v>
      </c>
      <c r="D622" s="86">
        <v>10</v>
      </c>
      <c r="E622" s="67"/>
      <c r="G622" s="117"/>
      <c r="H622" s="86">
        <v>10</v>
      </c>
    </row>
    <row r="623" spans="1:8" ht="12.75">
      <c r="A623" s="81"/>
      <c r="C623" s="3">
        <v>2019</v>
      </c>
      <c r="D623" s="86">
        <v>10</v>
      </c>
      <c r="E623" s="67"/>
      <c r="G623" s="117"/>
      <c r="H623" s="86">
        <v>10</v>
      </c>
    </row>
    <row r="624" spans="1:9" ht="12.75">
      <c r="A624" s="82"/>
      <c r="B624" s="88"/>
      <c r="C624" s="4">
        <v>2020</v>
      </c>
      <c r="D624" s="87">
        <v>10</v>
      </c>
      <c r="E624" s="68"/>
      <c r="F624" s="4"/>
      <c r="G624" s="122"/>
      <c r="H624" s="87">
        <v>10</v>
      </c>
      <c r="I624" s="7"/>
    </row>
    <row r="625" spans="1:9" ht="12.75">
      <c r="A625" s="70" t="s">
        <v>396</v>
      </c>
      <c r="B625" s="40" t="s">
        <v>164</v>
      </c>
      <c r="C625" s="14">
        <v>2015</v>
      </c>
      <c r="D625" s="66">
        <v>25</v>
      </c>
      <c r="E625" s="66">
        <v>5</v>
      </c>
      <c r="F625" s="14">
        <v>15</v>
      </c>
      <c r="G625" s="120">
        <v>5</v>
      </c>
      <c r="H625" s="120"/>
      <c r="I625" s="11"/>
    </row>
    <row r="626" spans="1:9" ht="25.5">
      <c r="A626" s="85" t="s">
        <v>397</v>
      </c>
      <c r="B626" s="98" t="s">
        <v>268</v>
      </c>
      <c r="C626" s="36" t="s">
        <v>84</v>
      </c>
      <c r="D626" s="116">
        <f>D627+D628+D629+D630+D631+D632+D633+D634+D635+D636</f>
        <v>15</v>
      </c>
      <c r="E626" s="116">
        <f>E627+E628+E629+E630+E631+E632+E633+E634+E635+E636</f>
        <v>5</v>
      </c>
      <c r="F626" s="36"/>
      <c r="G626" s="130"/>
      <c r="H626" s="116">
        <f>H627+H628+H629+H630+H631+H632+H633+H634+H635+H636</f>
        <v>10</v>
      </c>
      <c r="I626" s="6" t="s">
        <v>168</v>
      </c>
    </row>
    <row r="627" spans="1:8" ht="12.75">
      <c r="A627" s="86"/>
      <c r="B627" s="98"/>
      <c r="C627" s="38">
        <v>2011</v>
      </c>
      <c r="D627" s="67">
        <v>1.5</v>
      </c>
      <c r="E627" s="67">
        <v>0.5</v>
      </c>
      <c r="G627" s="117"/>
      <c r="H627" s="117">
        <v>1</v>
      </c>
    </row>
    <row r="628" spans="1:8" ht="12.75">
      <c r="A628" s="86"/>
      <c r="B628" s="98"/>
      <c r="C628" s="38">
        <v>2012</v>
      </c>
      <c r="D628" s="67">
        <v>1.5</v>
      </c>
      <c r="E628" s="67">
        <v>0.5</v>
      </c>
      <c r="G628" s="117"/>
      <c r="H628" s="117">
        <v>1</v>
      </c>
    </row>
    <row r="629" spans="1:8" ht="12.75">
      <c r="A629" s="86"/>
      <c r="B629" s="98"/>
      <c r="C629" s="38">
        <v>2013</v>
      </c>
      <c r="D629" s="67">
        <v>1.5</v>
      </c>
      <c r="E629" s="67">
        <v>0.5</v>
      </c>
      <c r="G629" s="117"/>
      <c r="H629" s="117">
        <v>1</v>
      </c>
    </row>
    <row r="630" spans="1:8" ht="12.75">
      <c r="A630" s="86"/>
      <c r="B630" s="98"/>
      <c r="C630" s="38">
        <v>2014</v>
      </c>
      <c r="D630" s="67">
        <v>1.5</v>
      </c>
      <c r="E630" s="67">
        <v>0.5</v>
      </c>
      <c r="G630" s="117"/>
      <c r="H630" s="117">
        <v>1</v>
      </c>
    </row>
    <row r="631" spans="1:8" ht="12.75">
      <c r="A631" s="86"/>
      <c r="B631" s="98"/>
      <c r="C631" s="38">
        <v>2015</v>
      </c>
      <c r="D631" s="67">
        <v>1.5</v>
      </c>
      <c r="E631" s="67">
        <v>0.5</v>
      </c>
      <c r="G631" s="117"/>
      <c r="H631" s="117">
        <v>1</v>
      </c>
    </row>
    <row r="632" spans="1:8" ht="12.75">
      <c r="A632" s="86"/>
      <c r="B632" s="98"/>
      <c r="C632" s="38">
        <v>2016</v>
      </c>
      <c r="D632" s="67">
        <v>1.5</v>
      </c>
      <c r="E632" s="67">
        <v>0.5</v>
      </c>
      <c r="G632" s="117"/>
      <c r="H632" s="117">
        <v>1</v>
      </c>
    </row>
    <row r="633" spans="1:8" ht="12.75">
      <c r="A633" s="86"/>
      <c r="B633" s="98"/>
      <c r="C633" s="38">
        <v>2017</v>
      </c>
      <c r="D633" s="67">
        <v>1.5</v>
      </c>
      <c r="E633" s="67">
        <v>0.5</v>
      </c>
      <c r="G633" s="117"/>
      <c r="H633" s="117">
        <v>1</v>
      </c>
    </row>
    <row r="634" spans="1:8" ht="12.75">
      <c r="A634" s="86"/>
      <c r="B634" s="98"/>
      <c r="C634" s="38">
        <v>2018</v>
      </c>
      <c r="D634" s="67">
        <v>1.5</v>
      </c>
      <c r="E634" s="67">
        <v>0.5</v>
      </c>
      <c r="G634" s="117"/>
      <c r="H634" s="117">
        <v>1</v>
      </c>
    </row>
    <row r="635" spans="1:8" ht="12.75">
      <c r="A635" s="86"/>
      <c r="B635" s="98"/>
      <c r="C635" s="38">
        <v>2019</v>
      </c>
      <c r="D635" s="67">
        <v>1.5</v>
      </c>
      <c r="E635" s="67">
        <v>0.5</v>
      </c>
      <c r="G635" s="117"/>
      <c r="H635" s="117">
        <v>1</v>
      </c>
    </row>
    <row r="636" spans="1:9" ht="12.75">
      <c r="A636" s="87"/>
      <c r="B636" s="99"/>
      <c r="C636" s="58">
        <v>2020</v>
      </c>
      <c r="D636" s="68">
        <v>1.5</v>
      </c>
      <c r="E636" s="68">
        <v>0.5</v>
      </c>
      <c r="F636" s="4"/>
      <c r="G636" s="122"/>
      <c r="H636" s="122">
        <v>1</v>
      </c>
      <c r="I636" s="7"/>
    </row>
    <row r="637" spans="1:9" ht="25.5">
      <c r="A637" s="67" t="s">
        <v>398</v>
      </c>
      <c r="B637" s="98" t="s">
        <v>166</v>
      </c>
      <c r="C637" s="36" t="s">
        <v>84</v>
      </c>
      <c r="D637" s="116">
        <f>D638+D639+D640+D641+D642+D643+D644+D645+D646+D647</f>
        <v>15</v>
      </c>
      <c r="E637" s="116">
        <f>E638+E639+E640+E641+E642+E643+E644+E645+E646+E647</f>
        <v>5</v>
      </c>
      <c r="F637" s="36"/>
      <c r="G637" s="130"/>
      <c r="H637" s="116">
        <f>H638+H639+H640+H641+H642+H643+H644+H645+H646+H647</f>
        <v>10</v>
      </c>
      <c r="I637" s="6" t="s">
        <v>168</v>
      </c>
    </row>
    <row r="638" spans="2:8" ht="12.75">
      <c r="B638" s="103"/>
      <c r="C638" s="38">
        <v>2011</v>
      </c>
      <c r="D638" s="67">
        <v>1.5</v>
      </c>
      <c r="E638" s="67">
        <v>0.5</v>
      </c>
      <c r="G638" s="117"/>
      <c r="H638" s="117">
        <v>1</v>
      </c>
    </row>
    <row r="639" spans="2:8" ht="12.75">
      <c r="B639" s="103"/>
      <c r="C639" s="38">
        <v>2012</v>
      </c>
      <c r="D639" s="67">
        <v>1.5</v>
      </c>
      <c r="E639" s="67">
        <v>0.5</v>
      </c>
      <c r="G639" s="117"/>
      <c r="H639" s="117">
        <v>1</v>
      </c>
    </row>
    <row r="640" spans="2:8" ht="12.75">
      <c r="B640" s="103"/>
      <c r="C640" s="38">
        <v>2013</v>
      </c>
      <c r="D640" s="67">
        <v>1.5</v>
      </c>
      <c r="E640" s="67">
        <v>0.5</v>
      </c>
      <c r="G640" s="117"/>
      <c r="H640" s="117">
        <v>1</v>
      </c>
    </row>
    <row r="641" spans="2:8" ht="12.75">
      <c r="B641" s="103"/>
      <c r="C641" s="38">
        <v>2014</v>
      </c>
      <c r="D641" s="67">
        <v>1.5</v>
      </c>
      <c r="E641" s="67">
        <v>0.5</v>
      </c>
      <c r="G641" s="117"/>
      <c r="H641" s="117">
        <v>1</v>
      </c>
    </row>
    <row r="642" spans="2:8" ht="12.75">
      <c r="B642" s="103"/>
      <c r="C642" s="38">
        <v>2015</v>
      </c>
      <c r="D642" s="67">
        <v>1.5</v>
      </c>
      <c r="E642" s="67">
        <v>0.5</v>
      </c>
      <c r="G642" s="117"/>
      <c r="H642" s="117">
        <v>1</v>
      </c>
    </row>
    <row r="643" spans="2:8" ht="12.75">
      <c r="B643" s="103"/>
      <c r="C643" s="38">
        <v>2016</v>
      </c>
      <c r="D643" s="67">
        <v>1.5</v>
      </c>
      <c r="E643" s="67">
        <v>0.5</v>
      </c>
      <c r="G643" s="117"/>
      <c r="H643" s="117">
        <v>1</v>
      </c>
    </row>
    <row r="644" spans="2:8" ht="12.75">
      <c r="B644" s="103"/>
      <c r="C644" s="38">
        <v>2017</v>
      </c>
      <c r="D644" s="67">
        <v>1.5</v>
      </c>
      <c r="E644" s="67">
        <v>0.5</v>
      </c>
      <c r="G644" s="117"/>
      <c r="H644" s="117">
        <v>1</v>
      </c>
    </row>
    <row r="645" spans="2:8" ht="12.75">
      <c r="B645" s="103"/>
      <c r="C645" s="38">
        <v>2018</v>
      </c>
      <c r="D645" s="67">
        <v>1.5</v>
      </c>
      <c r="E645" s="67">
        <v>0.5</v>
      </c>
      <c r="G645" s="117"/>
      <c r="H645" s="117">
        <v>1</v>
      </c>
    </row>
    <row r="646" spans="2:8" ht="12.75">
      <c r="B646" s="103"/>
      <c r="C646" s="38">
        <v>2019</v>
      </c>
      <c r="D646" s="67">
        <v>1.5</v>
      </c>
      <c r="E646" s="67">
        <v>0.5</v>
      </c>
      <c r="G646" s="117"/>
      <c r="H646" s="117">
        <v>1</v>
      </c>
    </row>
    <row r="647" spans="1:9" ht="12.75">
      <c r="A647" s="68"/>
      <c r="B647" s="104"/>
      <c r="C647" s="58">
        <v>2020</v>
      </c>
      <c r="D647" s="68">
        <v>1.5</v>
      </c>
      <c r="E647" s="68">
        <v>0.5</v>
      </c>
      <c r="F647" s="4"/>
      <c r="G647" s="122"/>
      <c r="H647" s="122">
        <v>1</v>
      </c>
      <c r="I647" s="7"/>
    </row>
    <row r="648" spans="1:8" ht="25.5">
      <c r="A648" s="67" t="s">
        <v>399</v>
      </c>
      <c r="B648" s="98" t="s">
        <v>167</v>
      </c>
      <c r="C648" s="36" t="s">
        <v>84</v>
      </c>
      <c r="D648" s="116">
        <f>D649+D650+D651+D652+D653+D654+D655+D656+D657+D658</f>
        <v>10</v>
      </c>
      <c r="E648" s="116">
        <f>E649+E650+E651+E652+E653+E654+E655+E656+E657+E658</f>
        <v>1.9999999999999998</v>
      </c>
      <c r="F648" s="36"/>
      <c r="G648" s="130"/>
      <c r="H648" s="116">
        <f>H649+H650+H651+H652+H653+H654+H655+H656+H657+H658</f>
        <v>7.999999999999999</v>
      </c>
    </row>
    <row r="649" spans="2:8" ht="12.75">
      <c r="B649" s="98"/>
      <c r="C649" s="3">
        <v>2011</v>
      </c>
      <c r="D649" s="67">
        <v>1</v>
      </c>
      <c r="E649" s="67">
        <v>0.2</v>
      </c>
      <c r="G649" s="117"/>
      <c r="H649" s="117">
        <v>0.8</v>
      </c>
    </row>
    <row r="650" spans="2:8" ht="12.75">
      <c r="B650" s="98"/>
      <c r="C650" s="3">
        <v>2012</v>
      </c>
      <c r="D650" s="67">
        <v>1</v>
      </c>
      <c r="E650" s="67">
        <v>0.2</v>
      </c>
      <c r="G650" s="117"/>
      <c r="H650" s="117">
        <v>0.8</v>
      </c>
    </row>
    <row r="651" spans="2:8" ht="12.75">
      <c r="B651" s="98"/>
      <c r="C651" s="3">
        <v>2013</v>
      </c>
      <c r="D651" s="67">
        <v>1</v>
      </c>
      <c r="E651" s="67">
        <v>0.2</v>
      </c>
      <c r="G651" s="117"/>
      <c r="H651" s="117">
        <v>0.8</v>
      </c>
    </row>
    <row r="652" spans="2:8" ht="12.75">
      <c r="B652" s="103"/>
      <c r="C652" s="3">
        <v>2014</v>
      </c>
      <c r="D652" s="67">
        <v>1</v>
      </c>
      <c r="E652" s="67">
        <v>0.2</v>
      </c>
      <c r="G652" s="117"/>
      <c r="H652" s="117">
        <v>0.8</v>
      </c>
    </row>
    <row r="653" spans="2:8" ht="12.75">
      <c r="B653" s="103"/>
      <c r="C653" s="3">
        <v>2015</v>
      </c>
      <c r="D653" s="67">
        <v>1</v>
      </c>
      <c r="E653" s="67">
        <v>0.2</v>
      </c>
      <c r="G653" s="117"/>
      <c r="H653" s="117">
        <v>0.8</v>
      </c>
    </row>
    <row r="654" spans="2:8" ht="12.75">
      <c r="B654" s="103"/>
      <c r="C654" s="3">
        <v>2016</v>
      </c>
      <c r="D654" s="67">
        <v>1</v>
      </c>
      <c r="E654" s="67">
        <v>0.2</v>
      </c>
      <c r="G654" s="117"/>
      <c r="H654" s="117">
        <v>0.8</v>
      </c>
    </row>
    <row r="655" spans="2:8" ht="12.75">
      <c r="B655" s="103"/>
      <c r="C655" s="3">
        <v>2017</v>
      </c>
      <c r="D655" s="67">
        <v>1</v>
      </c>
      <c r="E655" s="67">
        <v>0.2</v>
      </c>
      <c r="G655" s="117"/>
      <c r="H655" s="117">
        <v>0.8</v>
      </c>
    </row>
    <row r="656" spans="2:8" ht="12.75">
      <c r="B656" s="103"/>
      <c r="C656" s="3">
        <v>2018</v>
      </c>
      <c r="D656" s="67">
        <v>1</v>
      </c>
      <c r="E656" s="67">
        <v>0.2</v>
      </c>
      <c r="G656" s="117"/>
      <c r="H656" s="117">
        <v>0.8</v>
      </c>
    </row>
    <row r="657" spans="2:8" ht="12.75">
      <c r="B657" s="103"/>
      <c r="C657" s="3">
        <v>2019</v>
      </c>
      <c r="D657" s="67">
        <v>1</v>
      </c>
      <c r="E657" s="67">
        <v>0.2</v>
      </c>
      <c r="G657" s="117"/>
      <c r="H657" s="117">
        <v>0.8</v>
      </c>
    </row>
    <row r="658" spans="1:9" ht="12.75">
      <c r="A658" s="68"/>
      <c r="B658" s="104"/>
      <c r="C658" s="4">
        <v>2020</v>
      </c>
      <c r="D658" s="68">
        <v>1</v>
      </c>
      <c r="E658" s="68">
        <v>0.2</v>
      </c>
      <c r="F658" s="4"/>
      <c r="G658" s="122"/>
      <c r="H658" s="122">
        <v>0.8</v>
      </c>
      <c r="I658" s="7"/>
    </row>
    <row r="659" spans="1:9" ht="54.75" customHeight="1">
      <c r="A659" s="68" t="s">
        <v>400</v>
      </c>
      <c r="B659" s="88" t="s">
        <v>271</v>
      </c>
      <c r="C659" s="4">
        <v>2015</v>
      </c>
      <c r="D659" s="68">
        <v>250</v>
      </c>
      <c r="E659" s="68">
        <v>250</v>
      </c>
      <c r="F659" s="4"/>
      <c r="G659" s="29"/>
      <c r="H659" s="29"/>
      <c r="I659" s="7" t="s">
        <v>169</v>
      </c>
    </row>
    <row r="660" spans="4:5" ht="12.75">
      <c r="D660" s="67"/>
      <c r="E660" s="67"/>
    </row>
    <row r="661" spans="1:8" ht="12.75">
      <c r="A661" s="80">
        <v>8</v>
      </c>
      <c r="B661" s="73" t="s">
        <v>170</v>
      </c>
      <c r="C661" s="74" t="s">
        <v>84</v>
      </c>
      <c r="D661" s="108">
        <f>D662+D663+D664+D665+D666+D667+D668+D669+D670+D671</f>
        <v>15.1</v>
      </c>
      <c r="E661" s="108">
        <f>E662+E663+E664+E665+E666+E667+E668+E669+E670+E671</f>
        <v>15.1</v>
      </c>
      <c r="F661" s="33"/>
      <c r="G661" s="33"/>
      <c r="H661" s="3"/>
    </row>
    <row r="662" spans="3:7" ht="12.75">
      <c r="C662" s="33">
        <v>2011</v>
      </c>
      <c r="D662" s="108">
        <f>D672+D673+D674+D675+D677+D682+D684</f>
        <v>8.6</v>
      </c>
      <c r="E662" s="108">
        <f>E672+E673+E674+E675+E677+E682+E684</f>
        <v>8.6</v>
      </c>
      <c r="F662" s="33"/>
      <c r="G662" s="26"/>
    </row>
    <row r="663" spans="3:7" ht="12.75">
      <c r="C663" s="33">
        <v>2012</v>
      </c>
      <c r="D663" s="108">
        <f>D678+D683</f>
        <v>5.5</v>
      </c>
      <c r="E663" s="108">
        <f>E678+E683</f>
        <v>5.5</v>
      </c>
      <c r="F663" s="33"/>
      <c r="G663" s="26"/>
    </row>
    <row r="664" spans="3:7" ht="12.75">
      <c r="C664" s="33">
        <v>2013</v>
      </c>
      <c r="D664" s="108">
        <f>D679</f>
        <v>0.5</v>
      </c>
      <c r="E664" s="108">
        <f>E679</f>
        <v>0.5</v>
      </c>
      <c r="F664" s="33"/>
      <c r="G664" s="26"/>
    </row>
    <row r="665" spans="3:7" ht="12.75">
      <c r="C665" s="33">
        <v>2014</v>
      </c>
      <c r="D665" s="108">
        <f>D680</f>
        <v>0.5</v>
      </c>
      <c r="E665" s="108">
        <f>E680</f>
        <v>0.5</v>
      </c>
      <c r="F665" s="33"/>
      <c r="G665" s="26"/>
    </row>
    <row r="666" spans="3:7" ht="12.75">
      <c r="C666" s="33">
        <v>2015</v>
      </c>
      <c r="D666" s="108">
        <v>0</v>
      </c>
      <c r="E666" s="108">
        <v>0</v>
      </c>
      <c r="F666" s="33"/>
      <c r="G666" s="26"/>
    </row>
    <row r="667" spans="3:7" ht="12.75">
      <c r="C667" s="33">
        <v>2016</v>
      </c>
      <c r="D667" s="108">
        <v>0</v>
      </c>
      <c r="E667" s="108">
        <v>0</v>
      </c>
      <c r="F667" s="33"/>
      <c r="G667" s="26"/>
    </row>
    <row r="668" spans="3:7" ht="12.75">
      <c r="C668" s="33">
        <v>2017</v>
      </c>
      <c r="D668" s="108">
        <v>0</v>
      </c>
      <c r="E668" s="108">
        <v>0</v>
      </c>
      <c r="F668" s="33"/>
      <c r="G668" s="26"/>
    </row>
    <row r="669" spans="3:7" ht="12.75">
      <c r="C669" s="33">
        <v>2018</v>
      </c>
      <c r="D669" s="108">
        <v>0</v>
      </c>
      <c r="E669" s="108">
        <v>0</v>
      </c>
      <c r="F669" s="33"/>
      <c r="G669" s="26"/>
    </row>
    <row r="670" spans="3:7" ht="12.75">
      <c r="C670" s="33">
        <v>2019</v>
      </c>
      <c r="D670" s="108">
        <v>0</v>
      </c>
      <c r="E670" s="108">
        <v>0</v>
      </c>
      <c r="F670" s="33"/>
      <c r="G670" s="26"/>
    </row>
    <row r="671" spans="1:9" ht="12.75">
      <c r="A671" s="68"/>
      <c r="B671" s="88"/>
      <c r="C671" s="34">
        <v>2020</v>
      </c>
      <c r="D671" s="109">
        <v>0</v>
      </c>
      <c r="E671" s="109">
        <v>0</v>
      </c>
      <c r="F671" s="34"/>
      <c r="G671" s="27"/>
      <c r="H671" s="29"/>
      <c r="I671" s="7"/>
    </row>
    <row r="672" spans="1:9" ht="76.5">
      <c r="A672" s="70" t="s">
        <v>401</v>
      </c>
      <c r="B672" s="40" t="s">
        <v>171</v>
      </c>
      <c r="C672" s="14">
        <v>2011</v>
      </c>
      <c r="D672" s="66">
        <v>1</v>
      </c>
      <c r="E672" s="66">
        <v>1</v>
      </c>
      <c r="F672" s="14"/>
      <c r="G672" s="14"/>
      <c r="H672" s="14"/>
      <c r="I672" s="11"/>
    </row>
    <row r="673" spans="1:9" ht="12.75">
      <c r="A673" s="70" t="s">
        <v>402</v>
      </c>
      <c r="B673" s="40" t="s">
        <v>172</v>
      </c>
      <c r="C673" s="14">
        <v>2011</v>
      </c>
      <c r="D673" s="66">
        <v>1.5</v>
      </c>
      <c r="E673" s="66">
        <v>1.5</v>
      </c>
      <c r="F673" s="14"/>
      <c r="G673" s="14"/>
      <c r="H673" s="14"/>
      <c r="I673" s="11"/>
    </row>
    <row r="674" spans="1:9" ht="76.5">
      <c r="A674" s="70" t="s">
        <v>403</v>
      </c>
      <c r="B674" s="40" t="s">
        <v>173</v>
      </c>
      <c r="C674" s="14">
        <v>2011</v>
      </c>
      <c r="D674" s="66">
        <v>2</v>
      </c>
      <c r="E674" s="66">
        <v>2</v>
      </c>
      <c r="F674" s="14"/>
      <c r="G674" s="14"/>
      <c r="H674" s="14"/>
      <c r="I674" s="11"/>
    </row>
    <row r="675" spans="1:9" ht="76.5">
      <c r="A675" s="70" t="s">
        <v>404</v>
      </c>
      <c r="B675" s="40" t="s">
        <v>174</v>
      </c>
      <c r="C675" s="14">
        <v>2011</v>
      </c>
      <c r="D675" s="66">
        <v>0.5</v>
      </c>
      <c r="E675" s="66">
        <v>0.5</v>
      </c>
      <c r="F675" s="14"/>
      <c r="G675" s="14"/>
      <c r="H675" s="14"/>
      <c r="I675" s="11"/>
    </row>
    <row r="676" spans="1:9" ht="51">
      <c r="A676" s="83" t="s">
        <v>405</v>
      </c>
      <c r="B676" s="93" t="s">
        <v>175</v>
      </c>
      <c r="C676" s="35" t="s">
        <v>84</v>
      </c>
      <c r="D676" s="110">
        <f>D677+D678+D679+D680</f>
        <v>5</v>
      </c>
      <c r="E676" s="110">
        <f>E677+E678+E679+E680</f>
        <v>5</v>
      </c>
      <c r="F676" s="35"/>
      <c r="G676" s="28"/>
      <c r="H676" s="28"/>
      <c r="I676" s="5"/>
    </row>
    <row r="677" spans="1:5" ht="12.75">
      <c r="A677" s="81"/>
      <c r="C677" s="3">
        <v>2011</v>
      </c>
      <c r="D677" s="67">
        <v>2</v>
      </c>
      <c r="E677" s="67">
        <v>2</v>
      </c>
    </row>
    <row r="678" spans="1:5" ht="12.75">
      <c r="A678" s="81"/>
      <c r="C678" s="3">
        <v>2012</v>
      </c>
      <c r="D678" s="67">
        <v>2</v>
      </c>
      <c r="E678" s="67">
        <v>2</v>
      </c>
    </row>
    <row r="679" spans="1:5" ht="12.75">
      <c r="A679" s="81"/>
      <c r="C679" s="3">
        <v>2013</v>
      </c>
      <c r="D679" s="67">
        <v>0.5</v>
      </c>
      <c r="E679" s="67">
        <v>0.5</v>
      </c>
    </row>
    <row r="680" spans="1:9" ht="12.75">
      <c r="A680" s="82"/>
      <c r="B680" s="88"/>
      <c r="C680" s="4">
        <v>2014</v>
      </c>
      <c r="D680" s="68">
        <v>0.5</v>
      </c>
      <c r="E680" s="68">
        <v>0.5</v>
      </c>
      <c r="F680" s="4"/>
      <c r="G680" s="29"/>
      <c r="H680" s="29"/>
      <c r="I680" s="7"/>
    </row>
    <row r="681" spans="1:9" ht="76.5">
      <c r="A681" s="83" t="s">
        <v>406</v>
      </c>
      <c r="B681" s="93" t="s">
        <v>410</v>
      </c>
      <c r="C681" s="35" t="s">
        <v>84</v>
      </c>
      <c r="D681" s="110">
        <f>D682+D683</f>
        <v>5</v>
      </c>
      <c r="E681" s="110">
        <f>E682+E683</f>
        <v>5</v>
      </c>
      <c r="F681" s="35"/>
      <c r="G681" s="28"/>
      <c r="H681" s="28"/>
      <c r="I681" s="5"/>
    </row>
    <row r="682" spans="1:5" ht="12.75">
      <c r="A682" s="81"/>
      <c r="C682" s="3">
        <v>2011</v>
      </c>
      <c r="D682" s="67">
        <v>1.5</v>
      </c>
      <c r="E682" s="67">
        <v>1.5</v>
      </c>
    </row>
    <row r="683" spans="1:9" ht="12.75">
      <c r="A683" s="82"/>
      <c r="B683" s="88"/>
      <c r="C683" s="4">
        <v>2012</v>
      </c>
      <c r="D683" s="68">
        <v>3.5</v>
      </c>
      <c r="E683" s="68">
        <v>3.5</v>
      </c>
      <c r="F683" s="4"/>
      <c r="G683" s="29"/>
      <c r="H683" s="29"/>
      <c r="I683" s="7"/>
    </row>
    <row r="684" spans="1:9" ht="25.5">
      <c r="A684" s="70" t="s">
        <v>407</v>
      </c>
      <c r="B684" s="40" t="s">
        <v>177</v>
      </c>
      <c r="C684" s="14">
        <v>2011</v>
      </c>
      <c r="D684" s="66">
        <v>0.1</v>
      </c>
      <c r="E684" s="66">
        <v>0.1</v>
      </c>
      <c r="F684" s="14"/>
      <c r="G684" s="10"/>
      <c r="H684" s="10"/>
      <c r="I684" s="11"/>
    </row>
  </sheetData>
  <mergeCells count="1">
    <mergeCell ref="F13:H13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4"/>
  <sheetViews>
    <sheetView workbookViewId="0" topLeftCell="A26">
      <selection activeCell="G9" sqref="G9"/>
    </sheetView>
  </sheetViews>
  <sheetFormatPr defaultColWidth="9.00390625" defaultRowHeight="12.75"/>
  <cols>
    <col min="1" max="1" width="8.00390625" style="67" customWidth="1"/>
    <col min="2" max="2" width="49.25390625" style="73" customWidth="1"/>
    <col min="3" max="3" width="7.875" style="3" customWidth="1"/>
    <col min="4" max="5" width="10.375" style="3" customWidth="1"/>
    <col min="6" max="6" width="10.75390625" style="3" customWidth="1"/>
    <col min="7" max="7" width="9.875" style="25" customWidth="1"/>
    <col min="8" max="8" width="12.00390625" style="25" customWidth="1"/>
    <col min="9" max="9" width="35.625" style="6" customWidth="1"/>
  </cols>
  <sheetData>
    <row r="1" spans="2:9" ht="12.75">
      <c r="B1" s="22"/>
      <c r="C1" s="23"/>
      <c r="D1" s="23"/>
      <c r="E1" s="23"/>
      <c r="F1" s="23"/>
      <c r="G1" s="23"/>
      <c r="H1" s="23"/>
      <c r="I1" s="22"/>
    </row>
    <row r="2" spans="2:9" ht="12.75">
      <c r="B2" s="22"/>
      <c r="C2" s="23"/>
      <c r="D2" s="23"/>
      <c r="E2" s="23"/>
      <c r="F2" s="23"/>
      <c r="G2" s="25" t="s">
        <v>234</v>
      </c>
      <c r="H2" s="23"/>
      <c r="I2" s="22"/>
    </row>
    <row r="3" spans="2:9" ht="12.75">
      <c r="B3" s="22"/>
      <c r="C3" s="23"/>
      <c r="D3" s="23"/>
      <c r="E3" s="23"/>
      <c r="F3" s="23"/>
      <c r="G3" s="25" t="s">
        <v>235</v>
      </c>
      <c r="H3" s="23"/>
      <c r="I3" s="22"/>
    </row>
    <row r="4" spans="2:9" ht="12.75">
      <c r="B4" s="22"/>
      <c r="C4" s="23"/>
      <c r="D4" s="23"/>
      <c r="E4" s="23"/>
      <c r="F4" s="23"/>
      <c r="G4" s="25" t="s">
        <v>236</v>
      </c>
      <c r="H4" s="23"/>
      <c r="I4" s="22"/>
    </row>
    <row r="5" spans="2:9" ht="12.75">
      <c r="B5" s="22"/>
      <c r="C5" s="23"/>
      <c r="D5" s="23"/>
      <c r="E5" s="23"/>
      <c r="F5" s="23"/>
      <c r="G5" s="25" t="s">
        <v>241</v>
      </c>
      <c r="H5" s="23"/>
      <c r="I5" s="22"/>
    </row>
    <row r="6" spans="2:9" ht="12.75">
      <c r="B6" s="22"/>
      <c r="C6" s="23"/>
      <c r="D6" s="23"/>
      <c r="E6" s="23"/>
      <c r="F6" s="23"/>
      <c r="G6" s="25" t="s">
        <v>237</v>
      </c>
      <c r="H6" s="23"/>
      <c r="I6" s="22"/>
    </row>
    <row r="7" spans="2:9" ht="12.75">
      <c r="B7" s="22"/>
      <c r="C7" s="23"/>
      <c r="D7" s="23"/>
      <c r="E7" s="23"/>
      <c r="F7" s="23"/>
      <c r="G7" s="23"/>
      <c r="H7" s="23"/>
      <c r="I7" s="22"/>
    </row>
    <row r="8" spans="1:9" s="13" customFormat="1" ht="12.75">
      <c r="A8" s="105"/>
      <c r="B8" s="46"/>
      <c r="C8" s="41" t="s">
        <v>238</v>
      </c>
      <c r="D8" s="41"/>
      <c r="E8" s="41"/>
      <c r="F8" s="41"/>
      <c r="G8" s="41"/>
      <c r="H8" s="41"/>
      <c r="I8" s="46"/>
    </row>
    <row r="9" spans="1:9" s="13" customFormat="1" ht="12.75">
      <c r="A9" s="105"/>
      <c r="B9" s="46"/>
      <c r="C9" s="41" t="s">
        <v>239</v>
      </c>
      <c r="D9" s="41"/>
      <c r="E9" s="41"/>
      <c r="F9" s="41"/>
      <c r="G9" s="41"/>
      <c r="H9" s="41"/>
      <c r="I9" s="46"/>
    </row>
    <row r="10" spans="1:9" s="13" customFormat="1" ht="12.75">
      <c r="A10" s="105"/>
      <c r="B10" s="46"/>
      <c r="C10" s="41" t="s">
        <v>240</v>
      </c>
      <c r="D10" s="41"/>
      <c r="E10" s="41"/>
      <c r="F10" s="41"/>
      <c r="G10" s="41"/>
      <c r="H10" s="41"/>
      <c r="I10" s="46"/>
    </row>
    <row r="11" spans="2:9" ht="12.75">
      <c r="B11" s="22"/>
      <c r="C11" s="23"/>
      <c r="D11" s="23"/>
      <c r="E11" s="23"/>
      <c r="F11" s="23"/>
      <c r="G11" s="23"/>
      <c r="H11" s="23"/>
      <c r="I11" s="22" t="s">
        <v>242</v>
      </c>
    </row>
    <row r="12" spans="1:9" ht="12.75">
      <c r="A12" s="66"/>
      <c r="B12" s="40"/>
      <c r="C12" s="14"/>
      <c r="D12" s="8"/>
      <c r="E12" s="8"/>
      <c r="F12" s="9" t="s">
        <v>5</v>
      </c>
      <c r="G12" s="9"/>
      <c r="H12" s="9"/>
      <c r="I12" s="5"/>
    </row>
    <row r="13" spans="6:9" ht="24" customHeight="1">
      <c r="F13" s="251" t="s">
        <v>13</v>
      </c>
      <c r="G13" s="252"/>
      <c r="H13" s="252"/>
      <c r="I13" s="6" t="s">
        <v>9</v>
      </c>
    </row>
    <row r="14" spans="1:9" ht="51">
      <c r="A14" s="68" t="s">
        <v>8</v>
      </c>
      <c r="B14" s="88" t="s">
        <v>0</v>
      </c>
      <c r="C14" s="7" t="s">
        <v>2</v>
      </c>
      <c r="D14" s="7" t="s">
        <v>3</v>
      </c>
      <c r="E14" s="7" t="s">
        <v>4</v>
      </c>
      <c r="F14" s="11" t="s">
        <v>6</v>
      </c>
      <c r="G14" s="40" t="s">
        <v>269</v>
      </c>
      <c r="H14" s="77" t="s">
        <v>7</v>
      </c>
      <c r="I14" s="7"/>
    </row>
    <row r="15" spans="1:9" ht="12.75">
      <c r="A15" s="79">
        <v>1</v>
      </c>
      <c r="B15" s="89">
        <v>2</v>
      </c>
      <c r="C15" s="76">
        <v>3</v>
      </c>
      <c r="D15" s="76">
        <v>4</v>
      </c>
      <c r="E15" s="76">
        <v>5</v>
      </c>
      <c r="F15" s="76">
        <v>6</v>
      </c>
      <c r="G15" s="16">
        <v>7</v>
      </c>
      <c r="H15" s="16">
        <v>8</v>
      </c>
      <c r="I15" s="75">
        <v>9</v>
      </c>
    </row>
    <row r="16" spans="1:8" ht="12.75">
      <c r="A16" s="69"/>
      <c r="C16" s="33" t="s">
        <v>84</v>
      </c>
      <c r="D16" s="3">
        <f>D17+D18+D19+D20+D21+D22+D23+D24+D25+D26</f>
        <v>61723.251</v>
      </c>
      <c r="E16" s="3">
        <f>E17+E18+E19+E20+E21+E22+E23+E24+E25+E26</f>
        <v>2594.4509999999996</v>
      </c>
      <c r="F16" s="3">
        <f>F17+F18+F19+F20+F21+F22+F23+F24+F25+F26</f>
        <v>322.5</v>
      </c>
      <c r="G16" s="3">
        <f>G17+G18+G19+G20+G21+G22+G23+G24+G25+G26</f>
        <v>632.5</v>
      </c>
      <c r="H16" s="3">
        <f>H17+H18+H19+H20+H21+H22+H23+H24+H25+H26</f>
        <v>58173.8</v>
      </c>
    </row>
    <row r="17" spans="3:8" ht="12.75">
      <c r="C17" s="33">
        <v>2011</v>
      </c>
      <c r="D17" s="3">
        <f aca="true" t="shared" si="0" ref="D17:H26">D29+D107+D289+D345+D508+D541+D570+D662</f>
        <v>5875.238000000001</v>
      </c>
      <c r="E17" s="3">
        <f t="shared" si="0"/>
        <v>168.638</v>
      </c>
      <c r="F17" s="3">
        <f t="shared" si="0"/>
        <v>5.5</v>
      </c>
      <c r="G17" s="3">
        <f t="shared" si="0"/>
        <v>15.5</v>
      </c>
      <c r="H17" s="3">
        <f t="shared" si="0"/>
        <v>5685.600000000001</v>
      </c>
    </row>
    <row r="18" spans="3:8" ht="12.75">
      <c r="C18" s="33">
        <v>2012</v>
      </c>
      <c r="D18" s="3">
        <f t="shared" si="0"/>
        <v>6970.687999999999</v>
      </c>
      <c r="E18" s="3">
        <f t="shared" si="0"/>
        <v>202.28799999999998</v>
      </c>
      <c r="F18" s="3">
        <f t="shared" si="0"/>
        <v>0</v>
      </c>
      <c r="G18" s="3">
        <f t="shared" si="0"/>
        <v>10</v>
      </c>
      <c r="H18" s="3">
        <f t="shared" si="0"/>
        <v>6758.4</v>
      </c>
    </row>
    <row r="19" spans="3:8" ht="12.75">
      <c r="C19" s="33">
        <v>2013</v>
      </c>
      <c r="D19" s="3">
        <f t="shared" si="0"/>
        <v>6767.045</v>
      </c>
      <c r="E19" s="3">
        <f t="shared" si="0"/>
        <v>310.345</v>
      </c>
      <c r="F19" s="3">
        <f t="shared" si="0"/>
        <v>3.5</v>
      </c>
      <c r="G19" s="3">
        <f t="shared" si="0"/>
        <v>13.5</v>
      </c>
      <c r="H19" s="3">
        <f t="shared" si="0"/>
        <v>6439.7</v>
      </c>
    </row>
    <row r="20" spans="3:8" ht="12.75">
      <c r="C20" s="33">
        <v>2014</v>
      </c>
      <c r="D20" s="3">
        <f t="shared" si="0"/>
        <v>5743.485</v>
      </c>
      <c r="E20" s="3">
        <f t="shared" si="0"/>
        <v>304.685</v>
      </c>
      <c r="F20" s="3">
        <f t="shared" si="0"/>
        <v>73.5</v>
      </c>
      <c r="G20" s="3">
        <f t="shared" si="0"/>
        <v>83.5</v>
      </c>
      <c r="H20" s="3">
        <f t="shared" si="0"/>
        <v>5281.8</v>
      </c>
    </row>
    <row r="21" spans="3:8" ht="12.75">
      <c r="C21" s="33">
        <v>2015</v>
      </c>
      <c r="D21" s="3">
        <f t="shared" si="0"/>
        <v>6950.581999999999</v>
      </c>
      <c r="E21" s="3">
        <f t="shared" si="0"/>
        <v>767.482</v>
      </c>
      <c r="F21" s="3">
        <f t="shared" si="0"/>
        <v>115</v>
      </c>
      <c r="G21" s="3">
        <f t="shared" si="0"/>
        <v>335</v>
      </c>
      <c r="H21" s="3">
        <f t="shared" si="0"/>
        <v>5733.099999999999</v>
      </c>
    </row>
    <row r="22" spans="3:8" ht="12.75">
      <c r="C22" s="33">
        <v>2016</v>
      </c>
      <c r="D22" s="3">
        <f t="shared" si="0"/>
        <v>6263.442</v>
      </c>
      <c r="E22" s="3">
        <f t="shared" si="0"/>
        <v>209.642</v>
      </c>
      <c r="F22" s="3">
        <f t="shared" si="0"/>
        <v>62.5</v>
      </c>
      <c r="G22" s="3">
        <f t="shared" si="0"/>
        <v>72.5</v>
      </c>
      <c r="H22" s="3">
        <f t="shared" si="0"/>
        <v>5918.8</v>
      </c>
    </row>
    <row r="23" spans="3:8" ht="12.75">
      <c r="C23" s="33">
        <v>2017</v>
      </c>
      <c r="D23" s="3">
        <f t="shared" si="0"/>
        <v>6353.777000000001</v>
      </c>
      <c r="E23" s="3">
        <f t="shared" si="0"/>
        <v>213.777</v>
      </c>
      <c r="F23" s="3">
        <f t="shared" si="0"/>
        <v>62.5</v>
      </c>
      <c r="G23" s="3">
        <f t="shared" si="0"/>
        <v>72.5</v>
      </c>
      <c r="H23" s="3">
        <f t="shared" si="0"/>
        <v>6005.000000000001</v>
      </c>
    </row>
    <row r="24" spans="3:8" ht="12.75">
      <c r="C24" s="33">
        <v>2018</v>
      </c>
      <c r="D24" s="3">
        <f t="shared" si="0"/>
        <v>6239.08</v>
      </c>
      <c r="E24" s="3">
        <f t="shared" si="0"/>
        <v>152.77999999999997</v>
      </c>
      <c r="F24" s="3">
        <f t="shared" si="0"/>
        <v>0</v>
      </c>
      <c r="G24" s="3">
        <f t="shared" si="0"/>
        <v>10</v>
      </c>
      <c r="H24" s="3">
        <f t="shared" si="0"/>
        <v>6076.3</v>
      </c>
    </row>
    <row r="25" spans="3:8" ht="12.75">
      <c r="C25" s="33">
        <v>2019</v>
      </c>
      <c r="D25" s="3">
        <f t="shared" si="0"/>
        <v>5443.5070000000005</v>
      </c>
      <c r="E25" s="3">
        <f t="shared" si="0"/>
        <v>139.007</v>
      </c>
      <c r="F25" s="3">
        <f t="shared" si="0"/>
        <v>0</v>
      </c>
      <c r="G25" s="3">
        <f t="shared" si="0"/>
        <v>10</v>
      </c>
      <c r="H25" s="3">
        <f t="shared" si="0"/>
        <v>5294.500000000001</v>
      </c>
    </row>
    <row r="26" spans="1:9" ht="12.75">
      <c r="A26" s="68"/>
      <c r="B26" s="88"/>
      <c r="C26" s="34">
        <v>2020</v>
      </c>
      <c r="D26" s="4">
        <f t="shared" si="0"/>
        <v>5116.407</v>
      </c>
      <c r="E26" s="4">
        <f t="shared" si="0"/>
        <v>125.807</v>
      </c>
      <c r="F26" s="4">
        <f t="shared" si="0"/>
        <v>0</v>
      </c>
      <c r="G26" s="4">
        <f t="shared" si="0"/>
        <v>10</v>
      </c>
      <c r="H26" s="4">
        <f t="shared" si="0"/>
        <v>4980.6</v>
      </c>
      <c r="I26" s="7"/>
    </row>
    <row r="27" ht="12.75">
      <c r="C27" s="33"/>
    </row>
    <row r="28" spans="1:8" ht="12.75">
      <c r="A28" s="80">
        <v>1</v>
      </c>
      <c r="B28" s="90" t="s">
        <v>1</v>
      </c>
      <c r="C28" s="33" t="s">
        <v>84</v>
      </c>
      <c r="D28" s="33">
        <f>D29+D30+D31+D32+D33+D34+D35+D36+D37+D38</f>
        <v>54629.20000000001</v>
      </c>
      <c r="E28" s="33">
        <f>E29+E30+E31+E32+E33+E34+E35+E36+E37+E38</f>
        <v>180</v>
      </c>
      <c r="F28" s="33">
        <f>F29+F30+F31+F32+F33+F34+F35+F36+F37+F38</f>
        <v>0</v>
      </c>
      <c r="G28" s="26">
        <f>G29+G30+G31+G32+G33+G34+G35+G36+G37+G38</f>
        <v>0</v>
      </c>
      <c r="H28" s="26">
        <f>H29+H30+H31+H32+H33+H34+H35+H36+H37+H38</f>
        <v>54449.20000000001</v>
      </c>
    </row>
    <row r="29" spans="3:8" ht="12.75">
      <c r="C29" s="33">
        <v>2011</v>
      </c>
      <c r="D29" s="33">
        <f>D39+D43+D54+D67+D68+D82+D83+D84</f>
        <v>5357.200000000001</v>
      </c>
      <c r="E29" s="33">
        <f>E39+E43+E54+E67+E68+E82+E83+E84</f>
        <v>50</v>
      </c>
      <c r="F29" s="33">
        <f>F39+F43+F54+F67+F68+F82+F83+F84</f>
        <v>0</v>
      </c>
      <c r="G29" s="26">
        <f>G39+G43+G54+G67+G68+G82+G83+G84</f>
        <v>0</v>
      </c>
      <c r="H29" s="26">
        <f>H39+H43+H54+H67+H68+H82+H83+H84</f>
        <v>5307.200000000001</v>
      </c>
    </row>
    <row r="30" spans="3:8" ht="12.75">
      <c r="C30" s="33">
        <v>2012</v>
      </c>
      <c r="D30" s="33">
        <f>D40+D41+D47+D48+D55+D75+D85+D86+D89+D42+D87</f>
        <v>6403.2</v>
      </c>
      <c r="E30" s="33">
        <f>E40+E41+E47+E48+E55+E75+E85+E86+E89+E42+E87</f>
        <v>0</v>
      </c>
      <c r="F30" s="33">
        <f>F40+F41+F47+F48+F55+F75+F85+F86+F89+F42+F87</f>
        <v>0</v>
      </c>
      <c r="G30" s="26">
        <f>G40+G41+G47+G48+G55+G75+G85+G86+G89+G42+G87</f>
        <v>0</v>
      </c>
      <c r="H30" s="26">
        <f>H40+H41+H47+H48+H55+H75+H85+H86+H89+H42+H87</f>
        <v>6403.2</v>
      </c>
    </row>
    <row r="31" spans="3:8" ht="12.75">
      <c r="C31" s="33">
        <v>2013</v>
      </c>
      <c r="D31" s="33">
        <f>D52+D56+D64+D70+D76+D94</f>
        <v>5915.4</v>
      </c>
      <c r="E31" s="33">
        <f>E52+E56+E64+E70+E76+E94</f>
        <v>80</v>
      </c>
      <c r="F31" s="33">
        <f>F52+F56+F64+F70+F76+F94</f>
        <v>0</v>
      </c>
      <c r="G31" s="26">
        <f>G52+G56+G64+G70+G76+G94</f>
        <v>0</v>
      </c>
      <c r="H31" s="26">
        <f>H52+H56+H64+H70+H76+H94</f>
        <v>5835.4</v>
      </c>
    </row>
    <row r="32" spans="3:8" ht="12.75">
      <c r="C32" s="33">
        <v>2014</v>
      </c>
      <c r="D32" s="33">
        <f>D45+D57+D90+D96</f>
        <v>4986.5</v>
      </c>
      <c r="E32" s="33">
        <f>E45+E57+E90+E96</f>
        <v>50</v>
      </c>
      <c r="F32" s="33">
        <f>F45+F57+F90+F96</f>
        <v>0</v>
      </c>
      <c r="G32" s="26">
        <f>G45+G57+G90+G96</f>
        <v>0</v>
      </c>
      <c r="H32" s="26">
        <f>H45+H57+H90+H96</f>
        <v>4936.5</v>
      </c>
    </row>
    <row r="33" spans="3:8" ht="12.75">
      <c r="C33" s="33">
        <v>2015</v>
      </c>
      <c r="D33" s="33">
        <f>D46+D58+D60+D71+D91</f>
        <v>5449.9</v>
      </c>
      <c r="E33" s="33">
        <f>E46+E58+E60+E71+E91</f>
        <v>0</v>
      </c>
      <c r="F33" s="33">
        <f>F46+F58+F60+F71+F91</f>
        <v>0</v>
      </c>
      <c r="G33" s="26">
        <f>G46+G58+G60+G71+G91</f>
        <v>0</v>
      </c>
      <c r="H33" s="26">
        <f>H46+H58+H60+H71+H91</f>
        <v>5449.9</v>
      </c>
    </row>
    <row r="34" spans="3:8" ht="12.75">
      <c r="C34" s="33">
        <v>2016</v>
      </c>
      <c r="D34" s="33">
        <f>D61+D65+D66+D92+D100</f>
        <v>5566.9</v>
      </c>
      <c r="E34" s="33">
        <f>E61+E65+E66+E92+E100</f>
        <v>0</v>
      </c>
      <c r="F34" s="33">
        <f>F61+F65+F66+F92+F100</f>
        <v>0</v>
      </c>
      <c r="G34" s="26">
        <f>G61+G65+G66+G92+G100</f>
        <v>0</v>
      </c>
      <c r="H34" s="26">
        <f>H61+H65+H66+H92+H100</f>
        <v>5566.9</v>
      </c>
    </row>
    <row r="35" spans="3:8" ht="12.75">
      <c r="C35" s="33">
        <v>2017</v>
      </c>
      <c r="D35" s="33">
        <f>D50+D62+D72+D73+D77+D101</f>
        <v>5594.1</v>
      </c>
      <c r="E35" s="33">
        <f>E50+E62+E72+E73+E77+E101</f>
        <v>0</v>
      </c>
      <c r="F35" s="33">
        <f>F50+F62+F72+F73+F77+F101</f>
        <v>0</v>
      </c>
      <c r="G35" s="26">
        <f>G50+G62+G72+G73+G77+G101</f>
        <v>0</v>
      </c>
      <c r="H35" s="26">
        <f>H50+H62+H72+H73+H77+H101</f>
        <v>5594.1</v>
      </c>
    </row>
    <row r="36" spans="3:8" ht="12.75">
      <c r="C36" s="33">
        <v>2018</v>
      </c>
      <c r="D36" s="33">
        <f>D51+D63+D74+D78+D93</f>
        <v>5623.5</v>
      </c>
      <c r="E36" s="33">
        <f>E51+E63+E74+E78+E93</f>
        <v>0</v>
      </c>
      <c r="F36" s="33">
        <f>F51+F63+F74+F78+F93</f>
        <v>0</v>
      </c>
      <c r="G36" s="26">
        <f>G51+G63+G74+G78+G93</f>
        <v>0</v>
      </c>
      <c r="H36" s="26">
        <f>H51+H63+H74+H78+H93</f>
        <v>5623.5</v>
      </c>
    </row>
    <row r="37" spans="3:8" ht="12.75">
      <c r="C37" s="33">
        <v>2019</v>
      </c>
      <c r="D37" s="33">
        <f>D80+D88+D97+D103</f>
        <v>5046.700000000001</v>
      </c>
      <c r="E37" s="33">
        <f>E80+E88+E97+E103</f>
        <v>0</v>
      </c>
      <c r="F37" s="33">
        <f>F80+F88+F97+F103</f>
        <v>0</v>
      </c>
      <c r="G37" s="26">
        <f>G80+G88+G97+G103</f>
        <v>0</v>
      </c>
      <c r="H37" s="26">
        <f>H80+H88+H97+H103</f>
        <v>5046.700000000001</v>
      </c>
    </row>
    <row r="38" spans="1:9" ht="12.75">
      <c r="A38" s="68"/>
      <c r="B38" s="88"/>
      <c r="C38" s="34">
        <v>2020</v>
      </c>
      <c r="D38" s="34">
        <f>D98+D81+D104</f>
        <v>4685.8</v>
      </c>
      <c r="E38" s="34">
        <f>E98+E81+E104</f>
        <v>0</v>
      </c>
      <c r="F38" s="34">
        <f>F98+F81+F104</f>
        <v>0</v>
      </c>
      <c r="G38" s="27">
        <f>G98+G81+G104</f>
        <v>0</v>
      </c>
      <c r="H38" s="27">
        <f>H98+H81+H104</f>
        <v>4685.8</v>
      </c>
      <c r="I38" s="7"/>
    </row>
    <row r="39" spans="1:9" ht="33" customHeight="1">
      <c r="A39" s="81" t="s">
        <v>272</v>
      </c>
      <c r="B39" s="40" t="s">
        <v>10</v>
      </c>
      <c r="C39" s="14">
        <v>2011</v>
      </c>
      <c r="D39" s="14">
        <v>150</v>
      </c>
      <c r="E39" s="14"/>
      <c r="F39" s="14"/>
      <c r="G39" s="14"/>
      <c r="H39" s="10">
        <v>150</v>
      </c>
      <c r="I39" s="11"/>
    </row>
    <row r="40" spans="1:9" ht="25.5">
      <c r="A40" s="81" t="s">
        <v>273</v>
      </c>
      <c r="B40" s="40" t="s">
        <v>10</v>
      </c>
      <c r="C40" s="14">
        <v>2012</v>
      </c>
      <c r="D40" s="14">
        <v>150</v>
      </c>
      <c r="E40" s="14"/>
      <c r="F40" s="14"/>
      <c r="G40" s="14"/>
      <c r="H40" s="10">
        <v>150</v>
      </c>
      <c r="I40" s="78"/>
    </row>
    <row r="41" spans="1:9" ht="25.5">
      <c r="A41" s="81" t="s">
        <v>274</v>
      </c>
      <c r="B41" s="40" t="s">
        <v>11</v>
      </c>
      <c r="C41" s="14">
        <v>2012</v>
      </c>
      <c r="D41" s="14">
        <v>500</v>
      </c>
      <c r="E41" s="14"/>
      <c r="F41" s="14"/>
      <c r="G41" s="14"/>
      <c r="H41" s="10">
        <v>500</v>
      </c>
      <c r="I41" s="11"/>
    </row>
    <row r="42" spans="1:9" ht="25.5">
      <c r="A42" s="81" t="s">
        <v>275</v>
      </c>
      <c r="B42" s="40" t="s">
        <v>16</v>
      </c>
      <c r="C42" s="14">
        <v>2012</v>
      </c>
      <c r="D42" s="14">
        <v>100</v>
      </c>
      <c r="E42" s="14"/>
      <c r="F42" s="14"/>
      <c r="G42" s="14"/>
      <c r="H42" s="10">
        <v>100</v>
      </c>
      <c r="I42" s="11"/>
    </row>
    <row r="43" spans="1:9" ht="25.5">
      <c r="A43" s="81" t="s">
        <v>276</v>
      </c>
      <c r="B43" s="40" t="s">
        <v>270</v>
      </c>
      <c r="C43" s="14">
        <v>2011</v>
      </c>
      <c r="D43" s="14">
        <v>50</v>
      </c>
      <c r="E43" s="14">
        <v>50</v>
      </c>
      <c r="F43" s="14"/>
      <c r="G43" s="14"/>
      <c r="H43" s="10">
        <v>0</v>
      </c>
      <c r="I43" s="11"/>
    </row>
    <row r="44" spans="1:9" ht="25.5">
      <c r="A44" s="81" t="s">
        <v>277</v>
      </c>
      <c r="B44" s="91" t="s">
        <v>12</v>
      </c>
      <c r="C44" s="35" t="s">
        <v>84</v>
      </c>
      <c r="D44" s="35">
        <f>D45+D46</f>
        <v>350</v>
      </c>
      <c r="E44" s="35">
        <f>E45+E46</f>
        <v>50</v>
      </c>
      <c r="F44" s="35"/>
      <c r="G44" s="28"/>
      <c r="H44" s="28">
        <f>H45+H46</f>
        <v>300</v>
      </c>
      <c r="I44" s="5"/>
    </row>
    <row r="45" spans="1:8" ht="12.75">
      <c r="A45" s="81"/>
      <c r="C45" s="3">
        <v>2014</v>
      </c>
      <c r="D45" s="3">
        <v>200</v>
      </c>
      <c r="E45" s="3">
        <v>50</v>
      </c>
      <c r="H45" s="25">
        <v>150</v>
      </c>
    </row>
    <row r="46" spans="1:9" ht="12.75">
      <c r="A46" s="82"/>
      <c r="B46" s="88"/>
      <c r="C46" s="4">
        <v>2015</v>
      </c>
      <c r="D46" s="4">
        <v>150</v>
      </c>
      <c r="E46" s="4"/>
      <c r="F46" s="4"/>
      <c r="G46" s="29"/>
      <c r="H46" s="29">
        <v>150</v>
      </c>
      <c r="I46" s="7"/>
    </row>
    <row r="47" spans="1:9" ht="25.5">
      <c r="A47" s="70" t="s">
        <v>278</v>
      </c>
      <c r="B47" s="92" t="s">
        <v>81</v>
      </c>
      <c r="C47" s="14">
        <v>2012</v>
      </c>
      <c r="D47" s="14">
        <v>140</v>
      </c>
      <c r="E47" s="14"/>
      <c r="F47" s="14"/>
      <c r="G47" s="14"/>
      <c r="H47" s="10">
        <v>140</v>
      </c>
      <c r="I47" s="11"/>
    </row>
    <row r="48" spans="1:9" ht="38.25">
      <c r="A48" s="70" t="s">
        <v>279</v>
      </c>
      <c r="B48" s="40" t="s">
        <v>82</v>
      </c>
      <c r="C48" s="14">
        <v>2012</v>
      </c>
      <c r="D48" s="14">
        <v>70</v>
      </c>
      <c r="E48" s="14"/>
      <c r="F48" s="14"/>
      <c r="G48" s="14"/>
      <c r="H48" s="10">
        <v>70</v>
      </c>
      <c r="I48" s="47"/>
    </row>
    <row r="49" spans="1:9" ht="25.5">
      <c r="A49" s="69" t="s">
        <v>282</v>
      </c>
      <c r="B49" s="93" t="s">
        <v>14</v>
      </c>
      <c r="C49" s="35" t="s">
        <v>84</v>
      </c>
      <c r="D49" s="35">
        <f>D50+D51</f>
        <v>150</v>
      </c>
      <c r="E49" s="35"/>
      <c r="F49" s="35"/>
      <c r="G49" s="28"/>
      <c r="H49" s="28">
        <f>H50+H51+H52</f>
        <v>150</v>
      </c>
      <c r="I49" s="5"/>
    </row>
    <row r="50" spans="3:8" ht="12.75">
      <c r="C50" s="3">
        <v>2017</v>
      </c>
      <c r="D50" s="3">
        <v>80</v>
      </c>
      <c r="H50" s="25">
        <v>80</v>
      </c>
    </row>
    <row r="51" spans="1:9" ht="12.75">
      <c r="A51" s="68"/>
      <c r="B51" s="88"/>
      <c r="C51" s="4">
        <v>2018</v>
      </c>
      <c r="D51" s="4">
        <v>70</v>
      </c>
      <c r="E51" s="4"/>
      <c r="F51" s="4"/>
      <c r="G51" s="29"/>
      <c r="H51" s="29">
        <v>70</v>
      </c>
      <c r="I51" s="7"/>
    </row>
    <row r="52" spans="1:9" ht="12.75">
      <c r="A52" s="66" t="s">
        <v>280</v>
      </c>
      <c r="B52" s="40" t="s">
        <v>15</v>
      </c>
      <c r="C52" s="14">
        <v>2013</v>
      </c>
      <c r="D52" s="14">
        <v>80</v>
      </c>
      <c r="E52" s="14">
        <v>80</v>
      </c>
      <c r="F52" s="14"/>
      <c r="G52" s="10"/>
      <c r="H52" s="10">
        <v>0</v>
      </c>
      <c r="I52" s="11"/>
    </row>
    <row r="53" spans="1:10" ht="25.5">
      <c r="A53" s="69" t="s">
        <v>281</v>
      </c>
      <c r="B53" s="94" t="s">
        <v>17</v>
      </c>
      <c r="C53" s="49" t="s">
        <v>84</v>
      </c>
      <c r="D53" s="49">
        <f>D54+D55+D56+D57+D58</f>
        <v>11596.5</v>
      </c>
      <c r="E53" s="49"/>
      <c r="F53" s="49"/>
      <c r="G53" s="50"/>
      <c r="H53" s="50">
        <f>H54+H55+H56+H57+H58</f>
        <v>11596.5</v>
      </c>
      <c r="I53" s="48"/>
      <c r="J53" s="12"/>
    </row>
    <row r="54" spans="2:10" ht="12.75">
      <c r="B54" s="95"/>
      <c r="C54" s="37">
        <v>2011</v>
      </c>
      <c r="D54" s="37">
        <v>1718</v>
      </c>
      <c r="E54" s="37"/>
      <c r="F54" s="37"/>
      <c r="G54" s="31"/>
      <c r="H54" s="31">
        <v>1718</v>
      </c>
      <c r="I54" s="43" t="s">
        <v>31</v>
      </c>
      <c r="J54" s="12"/>
    </row>
    <row r="55" spans="2:10" ht="12.75">
      <c r="B55" s="95"/>
      <c r="C55" s="37">
        <v>2012</v>
      </c>
      <c r="D55" s="37">
        <v>1718</v>
      </c>
      <c r="E55" s="37"/>
      <c r="F55" s="37"/>
      <c r="G55" s="31"/>
      <c r="H55" s="31">
        <v>1718</v>
      </c>
      <c r="I55" s="43" t="s">
        <v>31</v>
      </c>
      <c r="J55" s="12"/>
    </row>
    <row r="56" spans="2:10" ht="12.75">
      <c r="B56" s="95"/>
      <c r="C56" s="37">
        <v>2013</v>
      </c>
      <c r="D56" s="37">
        <v>1718</v>
      </c>
      <c r="E56" s="37"/>
      <c r="F56" s="37"/>
      <c r="G56" s="31"/>
      <c r="H56" s="31">
        <v>1718</v>
      </c>
      <c r="I56" s="43" t="s">
        <v>31</v>
      </c>
      <c r="J56" s="12"/>
    </row>
    <row r="57" spans="2:10" ht="12.75">
      <c r="B57" s="95"/>
      <c r="C57" s="37">
        <v>2014</v>
      </c>
      <c r="D57" s="37">
        <v>3436</v>
      </c>
      <c r="E57" s="37"/>
      <c r="F57" s="37"/>
      <c r="G57" s="31"/>
      <c r="H57" s="31">
        <v>3436</v>
      </c>
      <c r="I57" s="43" t="s">
        <v>32</v>
      </c>
      <c r="J57" s="12"/>
    </row>
    <row r="58" spans="1:10" ht="12.75">
      <c r="A58" s="68"/>
      <c r="B58" s="96"/>
      <c r="C58" s="52">
        <v>2015</v>
      </c>
      <c r="D58" s="52">
        <v>3006.5</v>
      </c>
      <c r="E58" s="52"/>
      <c r="F58" s="52"/>
      <c r="G58" s="53"/>
      <c r="H58" s="53">
        <v>3006.5</v>
      </c>
      <c r="I58" s="51" t="s">
        <v>33</v>
      </c>
      <c r="J58" s="12"/>
    </row>
    <row r="59" spans="1:10" ht="27" customHeight="1">
      <c r="A59" s="69" t="s">
        <v>283</v>
      </c>
      <c r="B59" s="94" t="s">
        <v>18</v>
      </c>
      <c r="C59" s="49" t="s">
        <v>84</v>
      </c>
      <c r="D59" s="49">
        <f>D60+D61+D62+D63</f>
        <v>7516</v>
      </c>
      <c r="E59" s="49"/>
      <c r="F59" s="49"/>
      <c r="G59" s="50"/>
      <c r="H59" s="50">
        <f>H60+H61+H62+H63</f>
        <v>7516</v>
      </c>
      <c r="I59" s="48"/>
      <c r="J59" s="12"/>
    </row>
    <row r="60" spans="2:10" ht="12.75">
      <c r="B60" s="95"/>
      <c r="C60" s="37">
        <v>2015</v>
      </c>
      <c r="D60" s="37">
        <v>1073</v>
      </c>
      <c r="E60" s="37"/>
      <c r="F60" s="37"/>
      <c r="G60" s="31"/>
      <c r="H60" s="31">
        <v>1073</v>
      </c>
      <c r="I60" s="43" t="s">
        <v>34</v>
      </c>
      <c r="J60" s="12"/>
    </row>
    <row r="61" spans="2:10" ht="12.75">
      <c r="B61" s="95"/>
      <c r="C61" s="37">
        <v>2016</v>
      </c>
      <c r="D61" s="37">
        <v>1073</v>
      </c>
      <c r="E61" s="37"/>
      <c r="F61" s="37"/>
      <c r="G61" s="31"/>
      <c r="H61" s="31">
        <v>1073</v>
      </c>
      <c r="I61" s="43" t="s">
        <v>34</v>
      </c>
      <c r="J61" s="12"/>
    </row>
    <row r="62" spans="2:10" ht="12.75">
      <c r="B62" s="95"/>
      <c r="C62" s="37">
        <v>2017</v>
      </c>
      <c r="D62" s="37">
        <v>2148</v>
      </c>
      <c r="E62" s="37"/>
      <c r="F62" s="37"/>
      <c r="G62" s="31"/>
      <c r="H62" s="31">
        <v>2148</v>
      </c>
      <c r="I62" s="43" t="s">
        <v>42</v>
      </c>
      <c r="J62" s="12"/>
    </row>
    <row r="63" spans="1:10" ht="12.75">
      <c r="A63" s="68"/>
      <c r="B63" s="96"/>
      <c r="C63" s="52">
        <v>2018</v>
      </c>
      <c r="D63" s="52">
        <v>3222</v>
      </c>
      <c r="E63" s="52"/>
      <c r="F63" s="52"/>
      <c r="G63" s="53"/>
      <c r="H63" s="53">
        <v>3222</v>
      </c>
      <c r="I63" s="51" t="s">
        <v>41</v>
      </c>
      <c r="J63" s="12"/>
    </row>
    <row r="64" spans="1:9" ht="38.25">
      <c r="A64" s="66" t="s">
        <v>284</v>
      </c>
      <c r="B64" s="40" t="s">
        <v>19</v>
      </c>
      <c r="C64" s="14">
        <v>2013</v>
      </c>
      <c r="D64" s="14">
        <v>1179.1</v>
      </c>
      <c r="E64" s="14"/>
      <c r="F64" s="14"/>
      <c r="G64" s="14"/>
      <c r="H64" s="10">
        <v>1179.1</v>
      </c>
      <c r="I64" s="20" t="s">
        <v>43</v>
      </c>
    </row>
    <row r="65" spans="1:9" ht="38.25">
      <c r="A65" s="66" t="s">
        <v>285</v>
      </c>
      <c r="B65" s="40" t="s">
        <v>20</v>
      </c>
      <c r="C65" s="14">
        <v>2016</v>
      </c>
      <c r="D65" s="14">
        <v>1503.3</v>
      </c>
      <c r="E65" s="14"/>
      <c r="F65" s="14"/>
      <c r="G65" s="14"/>
      <c r="H65" s="10">
        <v>1503.3</v>
      </c>
      <c r="I65" s="20" t="s">
        <v>44</v>
      </c>
    </row>
    <row r="66" spans="1:9" ht="38.25">
      <c r="A66" s="66" t="s">
        <v>286</v>
      </c>
      <c r="B66" s="40" t="s">
        <v>21</v>
      </c>
      <c r="C66" s="14">
        <v>2016</v>
      </c>
      <c r="D66" s="14">
        <v>1606.3</v>
      </c>
      <c r="E66" s="14"/>
      <c r="F66" s="14"/>
      <c r="G66" s="14"/>
      <c r="H66" s="10">
        <v>1606.3</v>
      </c>
      <c r="I66" s="20" t="s">
        <v>35</v>
      </c>
    </row>
    <row r="67" spans="1:9" ht="25.5">
      <c r="A67" s="66" t="s">
        <v>287</v>
      </c>
      <c r="B67" s="40" t="s">
        <v>22</v>
      </c>
      <c r="C67" s="14">
        <v>2011</v>
      </c>
      <c r="D67" s="14">
        <v>2147.5</v>
      </c>
      <c r="E67" s="14"/>
      <c r="F67" s="14"/>
      <c r="G67" s="14"/>
      <c r="H67" s="10">
        <v>2147.5</v>
      </c>
      <c r="I67" s="20" t="s">
        <v>36</v>
      </c>
    </row>
    <row r="68" spans="1:9" ht="38.25">
      <c r="A68" s="66" t="s">
        <v>288</v>
      </c>
      <c r="B68" s="97" t="s">
        <v>23</v>
      </c>
      <c r="C68" s="55">
        <v>2011</v>
      </c>
      <c r="D68" s="55">
        <v>228.8</v>
      </c>
      <c r="E68" s="55"/>
      <c r="F68" s="55"/>
      <c r="G68" s="55"/>
      <c r="H68" s="62">
        <v>228.8</v>
      </c>
      <c r="I68" s="54" t="s">
        <v>38</v>
      </c>
    </row>
    <row r="69" spans="1:9" ht="41.25" customHeight="1">
      <c r="A69" s="69" t="s">
        <v>289</v>
      </c>
      <c r="B69" s="94" t="s">
        <v>27</v>
      </c>
      <c r="C69" s="49" t="s">
        <v>84</v>
      </c>
      <c r="D69" s="49">
        <f>D70+D71+D72</f>
        <v>2920.6000000000004</v>
      </c>
      <c r="E69" s="49"/>
      <c r="F69" s="49"/>
      <c r="G69" s="50"/>
      <c r="H69" s="50">
        <f>H70+H71+H72</f>
        <v>2920.6000000000004</v>
      </c>
      <c r="I69" s="48"/>
    </row>
    <row r="70" spans="2:9" ht="12.75">
      <c r="B70" s="95"/>
      <c r="C70" s="37">
        <v>2013</v>
      </c>
      <c r="D70" s="37">
        <v>1460.3</v>
      </c>
      <c r="E70" s="37"/>
      <c r="F70" s="37"/>
      <c r="G70" s="31"/>
      <c r="H70" s="31">
        <v>1460.3</v>
      </c>
      <c r="I70" s="43" t="s">
        <v>45</v>
      </c>
    </row>
    <row r="71" spans="2:9" ht="12.75">
      <c r="B71" s="95"/>
      <c r="C71" s="37">
        <v>2015</v>
      </c>
      <c r="D71" s="37">
        <v>859</v>
      </c>
      <c r="E71" s="37"/>
      <c r="F71" s="37"/>
      <c r="G71" s="31"/>
      <c r="H71" s="31">
        <v>859</v>
      </c>
      <c r="I71" s="43" t="s">
        <v>46</v>
      </c>
    </row>
    <row r="72" spans="1:9" ht="12.75">
      <c r="A72" s="68"/>
      <c r="B72" s="96"/>
      <c r="C72" s="52">
        <v>2017</v>
      </c>
      <c r="D72" s="52">
        <v>601.3</v>
      </c>
      <c r="E72" s="52"/>
      <c r="F72" s="52"/>
      <c r="G72" s="53"/>
      <c r="H72" s="53">
        <v>601.3</v>
      </c>
      <c r="I72" s="51" t="s">
        <v>39</v>
      </c>
    </row>
    <row r="73" spans="1:9" ht="38.25">
      <c r="A73" s="66" t="s">
        <v>294</v>
      </c>
      <c r="B73" s="97" t="s">
        <v>28</v>
      </c>
      <c r="C73" s="55">
        <v>2017</v>
      </c>
      <c r="D73" s="55">
        <v>445.4</v>
      </c>
      <c r="E73" s="55"/>
      <c r="F73" s="55"/>
      <c r="G73" s="55"/>
      <c r="H73" s="62">
        <v>445.4</v>
      </c>
      <c r="I73" s="54" t="s">
        <v>40</v>
      </c>
    </row>
    <row r="74" spans="1:9" ht="38.25">
      <c r="A74" s="66" t="s">
        <v>290</v>
      </c>
      <c r="B74" s="97" t="s">
        <v>29</v>
      </c>
      <c r="C74" s="55">
        <v>2018</v>
      </c>
      <c r="D74" s="55">
        <v>334.1</v>
      </c>
      <c r="E74" s="55"/>
      <c r="F74" s="55"/>
      <c r="G74" s="55"/>
      <c r="H74" s="62">
        <v>334.1</v>
      </c>
      <c r="I74" s="54" t="s">
        <v>47</v>
      </c>
    </row>
    <row r="75" spans="1:9" ht="25.5">
      <c r="A75" s="66" t="s">
        <v>291</v>
      </c>
      <c r="B75" s="97" t="s">
        <v>25</v>
      </c>
      <c r="C75" s="55">
        <v>2012</v>
      </c>
      <c r="D75" s="55">
        <v>378</v>
      </c>
      <c r="E75" s="55"/>
      <c r="F75" s="55"/>
      <c r="G75" s="55"/>
      <c r="H75" s="62">
        <v>378</v>
      </c>
      <c r="I75" s="54" t="s">
        <v>48</v>
      </c>
    </row>
    <row r="76" spans="1:9" ht="25.5">
      <c r="A76" s="66" t="s">
        <v>292</v>
      </c>
      <c r="B76" s="97" t="s">
        <v>24</v>
      </c>
      <c r="C76" s="55">
        <v>2013</v>
      </c>
      <c r="D76" s="55">
        <v>378</v>
      </c>
      <c r="E76" s="55"/>
      <c r="F76" s="55"/>
      <c r="G76" s="55"/>
      <c r="H76" s="62">
        <v>378</v>
      </c>
      <c r="I76" s="54" t="s">
        <v>48</v>
      </c>
    </row>
    <row r="77" spans="1:9" ht="25.5">
      <c r="A77" s="66" t="s">
        <v>293</v>
      </c>
      <c r="B77" s="97" t="s">
        <v>26</v>
      </c>
      <c r="C77" s="55">
        <v>2017</v>
      </c>
      <c r="D77" s="55">
        <v>1331.5</v>
      </c>
      <c r="E77" s="55"/>
      <c r="F77" s="55"/>
      <c r="G77" s="55"/>
      <c r="H77" s="62">
        <v>1331.5</v>
      </c>
      <c r="I77" s="54" t="s">
        <v>49</v>
      </c>
    </row>
    <row r="78" spans="1:9" ht="25.5">
      <c r="A78" s="66" t="s">
        <v>295</v>
      </c>
      <c r="B78" s="97" t="s">
        <v>30</v>
      </c>
      <c r="C78" s="55">
        <v>2018</v>
      </c>
      <c r="D78" s="55">
        <v>987.9</v>
      </c>
      <c r="E78" s="55"/>
      <c r="F78" s="55"/>
      <c r="G78" s="55"/>
      <c r="H78" s="62">
        <v>987.9</v>
      </c>
      <c r="I78" s="54" t="s">
        <v>50</v>
      </c>
    </row>
    <row r="79" spans="1:9" ht="25.5">
      <c r="A79" s="69" t="s">
        <v>296</v>
      </c>
      <c r="B79" s="94" t="s">
        <v>37</v>
      </c>
      <c r="C79" s="49" t="s">
        <v>84</v>
      </c>
      <c r="D79" s="49">
        <f>D80+D81</f>
        <v>5325.8</v>
      </c>
      <c r="E79" s="49"/>
      <c r="F79" s="49"/>
      <c r="G79" s="50"/>
      <c r="H79" s="50">
        <f>H80+H81</f>
        <v>5325.8</v>
      </c>
      <c r="I79" s="5"/>
    </row>
    <row r="80" spans="2:9" ht="12.75">
      <c r="B80" s="95"/>
      <c r="C80" s="37">
        <v>2019</v>
      </c>
      <c r="D80" s="37">
        <v>2662.9</v>
      </c>
      <c r="E80" s="37"/>
      <c r="F80" s="37"/>
      <c r="G80" s="31"/>
      <c r="H80" s="31">
        <v>2662.9</v>
      </c>
      <c r="I80" s="43" t="s">
        <v>51</v>
      </c>
    </row>
    <row r="81" spans="1:9" ht="12.75">
      <c r="A81" s="68"/>
      <c r="B81" s="96"/>
      <c r="C81" s="52">
        <v>2020</v>
      </c>
      <c r="D81" s="52">
        <v>2662.9</v>
      </c>
      <c r="E81" s="52"/>
      <c r="F81" s="52"/>
      <c r="G81" s="53"/>
      <c r="H81" s="53">
        <v>2662.9</v>
      </c>
      <c r="I81" s="51" t="s">
        <v>51</v>
      </c>
    </row>
    <row r="82" spans="1:9" ht="38.25">
      <c r="A82" s="66" t="s">
        <v>297</v>
      </c>
      <c r="B82" s="92" t="s">
        <v>53</v>
      </c>
      <c r="C82" s="56">
        <v>2011</v>
      </c>
      <c r="D82" s="56">
        <v>354.3</v>
      </c>
      <c r="E82" s="56"/>
      <c r="F82" s="56"/>
      <c r="G82" s="56"/>
      <c r="H82" s="63">
        <v>354.3</v>
      </c>
      <c r="I82" s="20" t="s">
        <v>52</v>
      </c>
    </row>
    <row r="83" spans="1:9" ht="25.5">
      <c r="A83" s="66" t="s">
        <v>298</v>
      </c>
      <c r="B83" s="92" t="s">
        <v>54</v>
      </c>
      <c r="C83" s="56">
        <v>2011</v>
      </c>
      <c r="D83" s="56">
        <v>354.3</v>
      </c>
      <c r="E83" s="56"/>
      <c r="F83" s="56"/>
      <c r="G83" s="56"/>
      <c r="H83" s="63">
        <v>354.3</v>
      </c>
      <c r="I83" s="20" t="s">
        <v>52</v>
      </c>
    </row>
    <row r="84" spans="1:9" ht="25.5">
      <c r="A84" s="66" t="s">
        <v>299</v>
      </c>
      <c r="B84" s="92" t="s">
        <v>56</v>
      </c>
      <c r="C84" s="56">
        <v>2011</v>
      </c>
      <c r="D84" s="56">
        <v>354.3</v>
      </c>
      <c r="E84" s="56"/>
      <c r="F84" s="56"/>
      <c r="G84" s="56"/>
      <c r="H84" s="63">
        <v>354.3</v>
      </c>
      <c r="I84" s="20" t="s">
        <v>52</v>
      </c>
    </row>
    <row r="85" spans="1:9" ht="25.5">
      <c r="A85" s="66" t="s">
        <v>273</v>
      </c>
      <c r="B85" s="92" t="s">
        <v>57</v>
      </c>
      <c r="C85" s="56">
        <v>2012</v>
      </c>
      <c r="D85" s="56">
        <v>510.4</v>
      </c>
      <c r="E85" s="56"/>
      <c r="F85" s="56"/>
      <c r="G85" s="56"/>
      <c r="H85" s="63">
        <v>510.4</v>
      </c>
      <c r="I85" s="20" t="s">
        <v>55</v>
      </c>
    </row>
    <row r="86" spans="1:9" ht="25.5">
      <c r="A86" s="66" t="s">
        <v>300</v>
      </c>
      <c r="B86" s="92" t="s">
        <v>232</v>
      </c>
      <c r="C86" s="56">
        <v>2012</v>
      </c>
      <c r="D86" s="56">
        <v>1127.4</v>
      </c>
      <c r="E86" s="14"/>
      <c r="F86" s="14"/>
      <c r="G86" s="14"/>
      <c r="H86" s="63">
        <v>1127.4</v>
      </c>
      <c r="I86" s="20" t="s">
        <v>58</v>
      </c>
    </row>
    <row r="87" spans="1:9" ht="25.5">
      <c r="A87" s="66" t="s">
        <v>301</v>
      </c>
      <c r="B87" s="97" t="s">
        <v>59</v>
      </c>
      <c r="C87" s="55">
        <v>2012</v>
      </c>
      <c r="D87" s="55">
        <v>755.9</v>
      </c>
      <c r="E87" s="55"/>
      <c r="F87" s="55"/>
      <c r="G87" s="55"/>
      <c r="H87" s="62">
        <v>755.9</v>
      </c>
      <c r="I87" s="54" t="s">
        <v>60</v>
      </c>
    </row>
    <row r="88" spans="1:9" ht="38.25">
      <c r="A88" s="66" t="s">
        <v>302</v>
      </c>
      <c r="B88" s="97" t="s">
        <v>61</v>
      </c>
      <c r="C88" s="55">
        <v>2019</v>
      </c>
      <c r="D88" s="55">
        <v>360.8</v>
      </c>
      <c r="E88" s="55"/>
      <c r="F88" s="55"/>
      <c r="G88" s="55"/>
      <c r="H88" s="62">
        <v>360.8</v>
      </c>
      <c r="I88" s="54" t="s">
        <v>62</v>
      </c>
    </row>
    <row r="89" spans="1:9" ht="38.25">
      <c r="A89" s="66" t="s">
        <v>303</v>
      </c>
      <c r="B89" s="97" t="s">
        <v>66</v>
      </c>
      <c r="C89" s="55">
        <v>2012</v>
      </c>
      <c r="D89" s="55">
        <v>953.5</v>
      </c>
      <c r="E89" s="55"/>
      <c r="F89" s="55"/>
      <c r="G89" s="55"/>
      <c r="H89" s="62">
        <v>953.5</v>
      </c>
      <c r="I89" s="54" t="s">
        <v>63</v>
      </c>
    </row>
    <row r="90" spans="1:9" ht="38.25">
      <c r="A90" s="66" t="s">
        <v>304</v>
      </c>
      <c r="B90" s="97" t="s">
        <v>67</v>
      </c>
      <c r="C90" s="55">
        <v>2014</v>
      </c>
      <c r="D90" s="55">
        <v>1118.6</v>
      </c>
      <c r="E90" s="55"/>
      <c r="F90" s="55"/>
      <c r="G90" s="55"/>
      <c r="H90" s="62">
        <v>1118.6</v>
      </c>
      <c r="I90" s="54" t="s">
        <v>64</v>
      </c>
    </row>
    <row r="91" spans="1:9" ht="38.25">
      <c r="A91" s="66" t="s">
        <v>305</v>
      </c>
      <c r="B91" s="97" t="s">
        <v>67</v>
      </c>
      <c r="C91" s="55">
        <v>2015</v>
      </c>
      <c r="D91" s="55">
        <v>361.4</v>
      </c>
      <c r="E91" s="55"/>
      <c r="F91" s="55"/>
      <c r="G91" s="55"/>
      <c r="H91" s="62">
        <v>361.4</v>
      </c>
      <c r="I91" s="54" t="s">
        <v>65</v>
      </c>
    </row>
    <row r="92" spans="1:9" ht="25.5">
      <c r="A92" s="66" t="s">
        <v>306</v>
      </c>
      <c r="B92" s="97" t="s">
        <v>68</v>
      </c>
      <c r="C92" s="55">
        <v>2016</v>
      </c>
      <c r="D92" s="55">
        <v>439.4</v>
      </c>
      <c r="E92" s="55"/>
      <c r="F92" s="55"/>
      <c r="G92" s="55"/>
      <c r="H92" s="62">
        <v>439.4</v>
      </c>
      <c r="I92" s="54" t="s">
        <v>69</v>
      </c>
    </row>
    <row r="93" spans="1:9" ht="25.5">
      <c r="A93" s="66" t="s">
        <v>307</v>
      </c>
      <c r="B93" s="97" t="s">
        <v>70</v>
      </c>
      <c r="C93" s="55">
        <v>2018</v>
      </c>
      <c r="D93" s="55">
        <v>1009.5</v>
      </c>
      <c r="E93" s="55"/>
      <c r="F93" s="55"/>
      <c r="G93" s="55"/>
      <c r="H93" s="62">
        <v>1009.5</v>
      </c>
      <c r="I93" s="54" t="s">
        <v>71</v>
      </c>
    </row>
    <row r="94" spans="1:9" ht="25.5">
      <c r="A94" s="66" t="s">
        <v>308</v>
      </c>
      <c r="B94" s="97" t="s">
        <v>72</v>
      </c>
      <c r="C94" s="55">
        <v>2013</v>
      </c>
      <c r="D94" s="55">
        <v>1100</v>
      </c>
      <c r="E94" s="55"/>
      <c r="F94" s="55"/>
      <c r="G94" s="55"/>
      <c r="H94" s="62">
        <v>1100</v>
      </c>
      <c r="I94" s="54" t="s">
        <v>73</v>
      </c>
    </row>
    <row r="95" spans="1:9" ht="25.5">
      <c r="A95" s="69" t="s">
        <v>309</v>
      </c>
      <c r="B95" s="91" t="s">
        <v>74</v>
      </c>
      <c r="C95" s="35" t="s">
        <v>84</v>
      </c>
      <c r="D95" s="35">
        <f>D96+D97+D98</f>
        <v>2130.3</v>
      </c>
      <c r="E95" s="35"/>
      <c r="F95" s="35"/>
      <c r="G95" s="28"/>
      <c r="H95" s="28">
        <f>H96+H97+H98</f>
        <v>2130.3</v>
      </c>
      <c r="I95" s="5"/>
    </row>
    <row r="96" spans="2:9" ht="12.75">
      <c r="B96" s="98"/>
      <c r="C96" s="38">
        <v>2014</v>
      </c>
      <c r="D96" s="38">
        <v>231.9</v>
      </c>
      <c r="E96" s="38"/>
      <c r="F96" s="38"/>
      <c r="G96" s="32"/>
      <c r="H96" s="32">
        <v>231.9</v>
      </c>
      <c r="I96" s="42" t="s">
        <v>75</v>
      </c>
    </row>
    <row r="97" spans="2:9" ht="12.75">
      <c r="B97" s="98"/>
      <c r="C97" s="38">
        <v>2019</v>
      </c>
      <c r="D97" s="38">
        <v>949.2</v>
      </c>
      <c r="E97" s="38"/>
      <c r="F97" s="38"/>
      <c r="G97" s="32"/>
      <c r="H97" s="32">
        <v>949.2</v>
      </c>
      <c r="I97" s="42" t="s">
        <v>76</v>
      </c>
    </row>
    <row r="98" spans="1:9" ht="12.75">
      <c r="A98" s="68"/>
      <c r="B98" s="99"/>
      <c r="C98" s="58">
        <v>2020</v>
      </c>
      <c r="D98" s="58">
        <v>949.2</v>
      </c>
      <c r="E98" s="58"/>
      <c r="F98" s="58"/>
      <c r="G98" s="59"/>
      <c r="H98" s="59">
        <v>949.2</v>
      </c>
      <c r="I98" s="57" t="s">
        <v>76</v>
      </c>
    </row>
    <row r="99" spans="1:9" ht="25.5">
      <c r="A99" s="69" t="s">
        <v>310</v>
      </c>
      <c r="B99" s="94" t="s">
        <v>77</v>
      </c>
      <c r="C99" s="49" t="s">
        <v>84</v>
      </c>
      <c r="D99" s="49">
        <f>D100+D101</f>
        <v>1932.8</v>
      </c>
      <c r="E99" s="49"/>
      <c r="F99" s="49"/>
      <c r="G99" s="50"/>
      <c r="H99" s="50">
        <f>H100+H101</f>
        <v>1932.8</v>
      </c>
      <c r="I99" s="48"/>
    </row>
    <row r="100" spans="2:9" ht="12.75">
      <c r="B100" s="95"/>
      <c r="C100" s="37">
        <v>2016</v>
      </c>
      <c r="D100" s="37">
        <v>944.9</v>
      </c>
      <c r="E100" s="37"/>
      <c r="F100" s="37"/>
      <c r="G100" s="31"/>
      <c r="H100" s="31">
        <v>944.9</v>
      </c>
      <c r="I100" s="43" t="s">
        <v>78</v>
      </c>
    </row>
    <row r="101" spans="1:9" ht="12.75">
      <c r="A101" s="68"/>
      <c r="B101" s="96"/>
      <c r="C101" s="52">
        <v>2017</v>
      </c>
      <c r="D101" s="52">
        <v>987.9</v>
      </c>
      <c r="E101" s="52"/>
      <c r="F101" s="52"/>
      <c r="G101" s="53"/>
      <c r="H101" s="53">
        <v>987.9</v>
      </c>
      <c r="I101" s="51" t="s">
        <v>50</v>
      </c>
    </row>
    <row r="102" spans="1:9" ht="25.5">
      <c r="A102" s="69" t="s">
        <v>311</v>
      </c>
      <c r="B102" s="94" t="s">
        <v>79</v>
      </c>
      <c r="C102" s="49" t="s">
        <v>84</v>
      </c>
      <c r="D102" s="49">
        <f>D103+D104</f>
        <v>2147.5</v>
      </c>
      <c r="E102" s="49"/>
      <c r="F102" s="49"/>
      <c r="G102" s="50"/>
      <c r="H102" s="50">
        <f>H103+H104</f>
        <v>2147.5</v>
      </c>
      <c r="I102" s="48"/>
    </row>
    <row r="103" spans="2:9" ht="12.75">
      <c r="B103" s="95"/>
      <c r="C103" s="37">
        <v>2019</v>
      </c>
      <c r="D103" s="37">
        <v>1073.8</v>
      </c>
      <c r="E103" s="37"/>
      <c r="F103" s="37"/>
      <c r="G103" s="31"/>
      <c r="H103" s="31">
        <v>1073.8</v>
      </c>
      <c r="I103" s="43" t="s">
        <v>80</v>
      </c>
    </row>
    <row r="104" spans="1:9" ht="12.75">
      <c r="A104" s="68"/>
      <c r="B104" s="96"/>
      <c r="C104" s="52">
        <v>2020</v>
      </c>
      <c r="D104" s="52">
        <v>1073.7</v>
      </c>
      <c r="E104" s="52"/>
      <c r="F104" s="52"/>
      <c r="G104" s="53"/>
      <c r="H104" s="53">
        <v>1073.7</v>
      </c>
      <c r="I104" s="51" t="s">
        <v>80</v>
      </c>
    </row>
    <row r="105" spans="3:8" ht="12.75">
      <c r="C105" s="33"/>
      <c r="D105" s="33"/>
      <c r="E105" s="33"/>
      <c r="F105" s="33"/>
      <c r="G105" s="26"/>
      <c r="H105" s="26"/>
    </row>
    <row r="106" spans="1:8" ht="12.75">
      <c r="A106" s="80">
        <v>2</v>
      </c>
      <c r="B106" s="100" t="s">
        <v>83</v>
      </c>
      <c r="C106" s="33" t="s">
        <v>84</v>
      </c>
      <c r="D106" s="33">
        <f>D107+D108+D109+D110+D111+D112+D113+D114+D115+D116</f>
        <v>3645.6</v>
      </c>
      <c r="E106" s="33">
        <f>E107+E108+E109+E110+E111+E112+E113+E114+E115+E116</f>
        <v>359</v>
      </c>
      <c r="F106" s="33">
        <f>F107+F108+F109+F110+F111+F112+F113+F114+F115+F116</f>
        <v>0</v>
      </c>
      <c r="G106" s="26">
        <f>G107+G108+G109+G110+G111+G112+G113+G114+G115+G116</f>
        <v>0</v>
      </c>
      <c r="H106" s="26">
        <f>H107+H108+H109+H110+H111+H112+H113+H114+H115+H116</f>
        <v>3286.6</v>
      </c>
    </row>
    <row r="107" spans="2:8" ht="12.75">
      <c r="B107" s="100"/>
      <c r="C107" s="33">
        <v>2011</v>
      </c>
      <c r="D107" s="33">
        <f>D119+D130+D138+D141+D146+D153+D164+D176+D188+D228+D233+D239+D249+D260+D272+D280</f>
        <v>370.59999999999997</v>
      </c>
      <c r="E107" s="33">
        <f>E119+E130+E138+E141+E146+E153+E164+E176+E188+E228+E233+E239+E249+E260+E272+E280</f>
        <v>24</v>
      </c>
      <c r="F107" s="33">
        <f>F119+F130+F138+F141+F146+F153+F164+F176+F188+F228+F233+F239+F249+F260+F272+F280</f>
        <v>0</v>
      </c>
      <c r="G107" s="26">
        <f>G119+G130+G138+G141+G146+G153+G164+G176+G188+G228+G233+G239+G249+G260+G272+G280</f>
        <v>0</v>
      </c>
      <c r="H107" s="26">
        <f>H119+H130+H138+H141+H146+H153+H164+H176+H188+H228+H233+H239+H249+H260+H272+H280</f>
        <v>346.59999999999997</v>
      </c>
    </row>
    <row r="108" spans="2:8" ht="12.75">
      <c r="B108" s="100"/>
      <c r="C108" s="33">
        <v>2012</v>
      </c>
      <c r="D108" s="33">
        <f>D120+D131+D139+D142+D147+D154+D165+D177+D189+D229+D235+D240+D250+D261+D273+D281</f>
        <v>334.40000000000003</v>
      </c>
      <c r="E108" s="33">
        <f>E120+E131+E139+E142+E147+E154+E165+E177+E189+E229+E235+E240+E250+E261+E273+E281</f>
        <v>26</v>
      </c>
      <c r="F108" s="33">
        <f>F120+F131+F139+F142+F147+F154+F165+F177+F189+F229+F235+F240+F250+F261+F273+F281</f>
        <v>0</v>
      </c>
      <c r="G108" s="26">
        <f>G120+G131+G139+G142+G147+G154+G165+G177+G189+G229+G235+G240+G250+G261+G273+G281</f>
        <v>0</v>
      </c>
      <c r="H108" s="26">
        <f>H120+H131+H139+H142+H147+H154+H165+H177+H189+H229+H235+H240+H250+H261+H273+H281</f>
        <v>308.40000000000003</v>
      </c>
    </row>
    <row r="109" spans="2:8" ht="12.75">
      <c r="B109" s="100"/>
      <c r="C109" s="33">
        <v>2013</v>
      </c>
      <c r="D109" s="33">
        <f>D121+D132+D143+D155+D166+D178+D190+D198+D230+D241+D251+D262+D274+D282</f>
        <v>600.5</v>
      </c>
      <c r="E109" s="33">
        <f>E121+E132+E143+E155+E166+E178+E190+E198+E230+E241+E251+E262+E274+E282</f>
        <v>28</v>
      </c>
      <c r="F109" s="33">
        <f>F121+F132+F143+F155+F166+F178+F190+F198+F230+F241+F251+F262+F274+F282</f>
        <v>0</v>
      </c>
      <c r="G109" s="26">
        <f>G121+G132+G143+G155+G166+G178+G190+G198+G230+G241+G251+G262+G274+G282</f>
        <v>0</v>
      </c>
      <c r="H109" s="26">
        <f>H121+H132+H143+H155+H166+H178+H190+H198+H230+H241+H251+H262+H274+H282</f>
        <v>572.5</v>
      </c>
    </row>
    <row r="110" spans="2:8" ht="12.75">
      <c r="B110" s="100"/>
      <c r="C110" s="33">
        <v>2014</v>
      </c>
      <c r="D110" s="33">
        <f>D122+D133+D144+D149+D156+D167+D179+D191+D199+D219+D231+D236+D242+D252+D263+D275+D283</f>
        <v>344.49999999999994</v>
      </c>
      <c r="E110" s="33">
        <f>E122+E133+E144+E149+E156+E167+E179+E191+E199+E219+E231+E236+E242+E252+E263+E275+E283</f>
        <v>31</v>
      </c>
      <c r="F110" s="33">
        <f>F122+F133+F144+F149+F156+F167+F179+F191+F199+F219+F231+F236+F242+F252+F263+F275+F283</f>
        <v>0</v>
      </c>
      <c r="G110" s="26">
        <f>G122+G133+G144+G149+G156+G167+G179+G191+G199+G219+G231+G236+G242+G252+G263+G275+G283</f>
        <v>0</v>
      </c>
      <c r="H110" s="26">
        <f>H122+H133+H144+H149+H156+H167+H179+H191+H199+H219+H231+H236+H242+H252+H263+H275+H283</f>
        <v>313.49999999999994</v>
      </c>
    </row>
    <row r="111" spans="2:8" ht="12.75">
      <c r="B111" s="100"/>
      <c r="C111" s="33">
        <v>2015</v>
      </c>
      <c r="D111" s="33">
        <f>D123+D134+D150+D157+D168+D180+D193+D200+D220+D232+D243+D253+D264+D276+D284</f>
        <v>280.4</v>
      </c>
      <c r="E111" s="33">
        <f>E123+E134+E150+E157+E168+E180+E193+E200+E220+E232+E243+E253+E264+E276+E284</f>
        <v>34</v>
      </c>
      <c r="F111" s="33">
        <f>F123+F134+F150+F157+F168+F180+F193+F200+F220+F232+F243+F253+F264+F276+F284</f>
        <v>0</v>
      </c>
      <c r="G111" s="26">
        <f>G123+G134+G150+G157+G168+G180+G193+G200+G220+G232+G243+G253+G264+G276+G284</f>
        <v>0</v>
      </c>
      <c r="H111" s="26">
        <f>H123+H134+H150+H157+H168+H180+H193+H200+H220+H232+H243+H253+H264+H276+H284</f>
        <v>246.39999999999998</v>
      </c>
    </row>
    <row r="112" spans="2:8" ht="12.75">
      <c r="B112" s="100"/>
      <c r="C112" s="33">
        <v>2016</v>
      </c>
      <c r="D112" s="33">
        <f>D124+D135+D151+D158+D169+D181+D194+D202+D207+D213+D221+D244+D254+D265+D277+D285</f>
        <v>352.1</v>
      </c>
      <c r="E112" s="33">
        <f>E124+E135+E151+E158+E169+E181+E194+E202+E207+E213+E221+E244+E254+E265+E277+E285</f>
        <v>37</v>
      </c>
      <c r="F112" s="33">
        <f>F124+F135+F151+F158+F169+F181+F194+F202+F207+F213+F221+F244+F254+F265+F277+F285</f>
        <v>0</v>
      </c>
      <c r="G112" s="26">
        <f>G124+G135+G151+G158+G169+G181+G194+G202+G207+G213+G221+G244+G254+G265+G277+G285</f>
        <v>0</v>
      </c>
      <c r="H112" s="26">
        <f>H124+H135+H151+H158+H169+H181+H194+H202+H207+H213+H221+H244+H254+H265+H277+H285</f>
        <v>315.1</v>
      </c>
    </row>
    <row r="113" spans="2:8" ht="12.75">
      <c r="B113" s="100"/>
      <c r="C113" s="33">
        <v>2017</v>
      </c>
      <c r="D113" s="33">
        <f>D125+D136+D159+D170+D182+D195+D203+D208+D214+D222+D245+D255+D266+D278+D286</f>
        <v>414.09999999999997</v>
      </c>
      <c r="E113" s="33">
        <f>E125+E136+E159+E170+E182+E195+E203+E208+E214+E222+E245+E255+E266+E278+E286</f>
        <v>40</v>
      </c>
      <c r="F113" s="33">
        <f>F125+F136+F159+F170+F182+F195+F203+F208+F214+F222+F245+F255+F266+F278+F286</f>
        <v>0</v>
      </c>
      <c r="G113" s="26">
        <f>G125+G136+G159+G170+G182+G195+G203+G208+G214+G222+G245+G255+G266+G278+G286</f>
        <v>0</v>
      </c>
      <c r="H113" s="26">
        <f>H125+H136+H159+H170+H182+H195+H203+H208+H214+H222+H245+H255+H266+H278+H286</f>
        <v>374.09999999999997</v>
      </c>
    </row>
    <row r="114" spans="2:8" ht="12.75">
      <c r="B114" s="100"/>
      <c r="C114" s="33">
        <v>2018</v>
      </c>
      <c r="D114" s="33">
        <f>D126+D160+D171+D183+D196+D209+D204+D215+D246+D256+D267+D223</f>
        <v>384</v>
      </c>
      <c r="E114" s="33">
        <f>E126+E160+E171+E183+E196+E209+E204+E215+E246+E256+E267+E223</f>
        <v>43</v>
      </c>
      <c r="F114" s="33">
        <f>F126+F160+F171+F183+F196+F209+F204+F215+F246+F256+F267+F223</f>
        <v>0</v>
      </c>
      <c r="G114" s="26">
        <f>G126+G160+G171+G183+G196+G209+G204+G215+G246+G256+G267+G223</f>
        <v>0</v>
      </c>
      <c r="H114" s="26">
        <f>H126+H160+H171+H183+H196+H209+H204+H215+H246+H256+H267+H223</f>
        <v>341</v>
      </c>
    </row>
    <row r="115" spans="2:8" ht="12.75">
      <c r="B115" s="100"/>
      <c r="C115" s="33">
        <v>2019</v>
      </c>
      <c r="D115" s="33">
        <f>D127+D161+D172+D184+D210+D216+D224+D247+D257+D268+D205</f>
        <v>257</v>
      </c>
      <c r="E115" s="33">
        <f>E127+E161+E172+E184+E210+E216+E224+E247+E257+E268+E205</f>
        <v>46</v>
      </c>
      <c r="F115" s="33">
        <f>F127+F161+F172+F184+F210+F216+F224+F247+F257+F268+F205</f>
        <v>0</v>
      </c>
      <c r="G115" s="26">
        <f>G127+G161+G172+G184+G210+G216+G224+G247+G257+G268+G205</f>
        <v>0</v>
      </c>
      <c r="H115" s="26">
        <f>H127+H161+H172+H184+H210+H216+H224+H247+H257+H268+H205</f>
        <v>211</v>
      </c>
    </row>
    <row r="116" spans="1:9" ht="12.75">
      <c r="A116" s="68"/>
      <c r="B116" s="101"/>
      <c r="C116" s="34">
        <v>2020</v>
      </c>
      <c r="D116" s="34">
        <f>D128+D162+D173+D174+D185+D211+D217+D225+D258+D269</f>
        <v>308</v>
      </c>
      <c r="E116" s="34">
        <f>E128+E162+E173+E174+E185+E211+E217+E225+E258+E269</f>
        <v>50</v>
      </c>
      <c r="F116" s="34">
        <f>F128+F162+F173+F174+F185+F211+F217+F225+F258+F269</f>
        <v>0</v>
      </c>
      <c r="G116" s="27">
        <f>G128+G162+G173+G174+G185+G211+G217+G225+G258+G269</f>
        <v>0</v>
      </c>
      <c r="H116" s="27">
        <f>H128+H162+H173+H174+H185+H211+H217+H225+H258+H269</f>
        <v>258</v>
      </c>
      <c r="I116" s="7"/>
    </row>
    <row r="117" spans="1:2" ht="12.75">
      <c r="A117" s="81" t="s">
        <v>312</v>
      </c>
      <c r="B117" s="73" t="s">
        <v>95</v>
      </c>
    </row>
    <row r="118" spans="1:9" ht="57.75" customHeight="1">
      <c r="A118" s="81"/>
      <c r="B118" s="73" t="s">
        <v>85</v>
      </c>
      <c r="C118" s="36" t="s">
        <v>84</v>
      </c>
      <c r="D118" s="36">
        <f>D119+D120+D121+D122+D123+D124+D125+D126+D127+D128</f>
        <v>25.5</v>
      </c>
      <c r="E118" s="36"/>
      <c r="F118" s="36"/>
      <c r="G118" s="30"/>
      <c r="H118" s="30">
        <f>H119+H120+H121+H122+H123+H124+H125+H126+H127+H128</f>
        <v>25.5</v>
      </c>
      <c r="I118" s="6" t="s">
        <v>103</v>
      </c>
    </row>
    <row r="119" spans="1:8" ht="12.75">
      <c r="A119" s="81"/>
      <c r="C119" s="3">
        <v>2011</v>
      </c>
      <c r="D119" s="39">
        <v>16.5</v>
      </c>
      <c r="H119" s="45">
        <v>16.5</v>
      </c>
    </row>
    <row r="120" spans="1:8" ht="12.75">
      <c r="A120" s="81"/>
      <c r="C120" s="3">
        <v>2012</v>
      </c>
      <c r="D120" s="3">
        <v>1</v>
      </c>
      <c r="H120" s="25">
        <v>1</v>
      </c>
    </row>
    <row r="121" spans="1:8" ht="12.75">
      <c r="A121" s="81"/>
      <c r="C121" s="3">
        <v>2013</v>
      </c>
      <c r="D121" s="3">
        <v>1</v>
      </c>
      <c r="H121" s="25">
        <v>1</v>
      </c>
    </row>
    <row r="122" spans="1:8" ht="12.75">
      <c r="A122" s="81"/>
      <c r="C122" s="3">
        <v>2014</v>
      </c>
      <c r="D122" s="3">
        <v>1</v>
      </c>
      <c r="H122" s="25">
        <v>1</v>
      </c>
    </row>
    <row r="123" spans="1:8" ht="12.75">
      <c r="A123" s="81"/>
      <c r="C123" s="3">
        <v>2015</v>
      </c>
      <c r="D123" s="3">
        <v>1</v>
      </c>
      <c r="H123" s="25">
        <v>1</v>
      </c>
    </row>
    <row r="124" spans="1:8" ht="12.75">
      <c r="A124" s="81"/>
      <c r="C124" s="3">
        <v>2016</v>
      </c>
      <c r="D124" s="3">
        <v>1</v>
      </c>
      <c r="H124" s="25">
        <v>1</v>
      </c>
    </row>
    <row r="125" spans="1:8" ht="12.75">
      <c r="A125" s="81"/>
      <c r="C125" s="3">
        <v>2017</v>
      </c>
      <c r="D125" s="3">
        <v>1</v>
      </c>
      <c r="H125" s="25">
        <v>1</v>
      </c>
    </row>
    <row r="126" spans="1:8" ht="12.75">
      <c r="A126" s="81"/>
      <c r="C126" s="3">
        <v>2018</v>
      </c>
      <c r="D126" s="3">
        <v>1</v>
      </c>
      <c r="H126" s="25">
        <v>1</v>
      </c>
    </row>
    <row r="127" spans="1:8" ht="12.75">
      <c r="A127" s="81"/>
      <c r="C127" s="3">
        <v>2019</v>
      </c>
      <c r="D127" s="3">
        <v>1</v>
      </c>
      <c r="H127" s="25">
        <v>1</v>
      </c>
    </row>
    <row r="128" spans="1:9" ht="12.75">
      <c r="A128" s="82"/>
      <c r="B128" s="88"/>
      <c r="C128" s="4">
        <v>2020</v>
      </c>
      <c r="D128" s="4">
        <v>1</v>
      </c>
      <c r="E128" s="4"/>
      <c r="F128" s="4"/>
      <c r="G128" s="29"/>
      <c r="H128" s="29">
        <v>1</v>
      </c>
      <c r="I128" s="7"/>
    </row>
    <row r="129" spans="1:9" ht="118.5" customHeight="1">
      <c r="A129" s="83" t="s">
        <v>313</v>
      </c>
      <c r="B129" s="93" t="s">
        <v>104</v>
      </c>
      <c r="C129" s="35" t="s">
        <v>84</v>
      </c>
      <c r="D129" s="35">
        <f>D130+D131+D132+D133+D134+D135+D136</f>
        <v>285.4</v>
      </c>
      <c r="E129" s="35"/>
      <c r="F129" s="35"/>
      <c r="G129" s="28"/>
      <c r="H129" s="28">
        <f>H130+H131+H132+H133+H134+H135+H136</f>
        <v>285.4</v>
      </c>
      <c r="I129" s="5" t="s">
        <v>86</v>
      </c>
    </row>
    <row r="130" spans="1:8" ht="12.75">
      <c r="A130" s="81"/>
      <c r="C130" s="3">
        <v>2011</v>
      </c>
      <c r="D130" s="3">
        <v>37.4</v>
      </c>
      <c r="H130" s="25">
        <v>37.4</v>
      </c>
    </row>
    <row r="131" spans="1:8" ht="12.75">
      <c r="A131" s="81"/>
      <c r="C131" s="3">
        <v>2012</v>
      </c>
      <c r="D131" s="3">
        <v>44</v>
      </c>
      <c r="H131" s="25">
        <v>44</v>
      </c>
    </row>
    <row r="132" spans="1:8" ht="12.75">
      <c r="A132" s="81"/>
      <c r="C132" s="3">
        <v>2013</v>
      </c>
      <c r="D132" s="3">
        <v>82</v>
      </c>
      <c r="H132" s="25">
        <v>82</v>
      </c>
    </row>
    <row r="133" spans="1:8" ht="12.75">
      <c r="A133" s="81"/>
      <c r="C133" s="3">
        <v>2014</v>
      </c>
      <c r="D133" s="3">
        <v>42</v>
      </c>
      <c r="H133" s="25">
        <v>42</v>
      </c>
    </row>
    <row r="134" spans="1:8" ht="12.75">
      <c r="A134" s="81"/>
      <c r="C134" s="3">
        <v>2015</v>
      </c>
      <c r="D134" s="3">
        <v>30</v>
      </c>
      <c r="H134" s="25">
        <v>30</v>
      </c>
    </row>
    <row r="135" spans="1:8" ht="12.75">
      <c r="A135" s="81"/>
      <c r="C135" s="3">
        <v>2016</v>
      </c>
      <c r="D135" s="3">
        <v>30</v>
      </c>
      <c r="H135" s="25">
        <v>30</v>
      </c>
    </row>
    <row r="136" spans="1:9" ht="12.75">
      <c r="A136" s="82"/>
      <c r="B136" s="88"/>
      <c r="C136" s="4">
        <v>2017</v>
      </c>
      <c r="D136" s="4">
        <v>20</v>
      </c>
      <c r="E136" s="4"/>
      <c r="F136" s="4"/>
      <c r="G136" s="29"/>
      <c r="H136" s="29">
        <v>20</v>
      </c>
      <c r="I136" s="7"/>
    </row>
    <row r="137" spans="1:9" ht="89.25">
      <c r="A137" s="83" t="s">
        <v>314</v>
      </c>
      <c r="B137" s="93" t="s">
        <v>87</v>
      </c>
      <c r="C137" s="35" t="s">
        <v>84</v>
      </c>
      <c r="D137" s="35">
        <f>D138+D139</f>
        <v>4</v>
      </c>
      <c r="E137" s="35"/>
      <c r="F137" s="35"/>
      <c r="G137" s="28"/>
      <c r="H137" s="28">
        <f>H138+H139</f>
        <v>4</v>
      </c>
      <c r="I137" s="5" t="s">
        <v>105</v>
      </c>
    </row>
    <row r="138" spans="1:8" ht="12.75">
      <c r="A138" s="81"/>
      <c r="C138" s="3">
        <v>2011</v>
      </c>
      <c r="D138" s="3">
        <v>2</v>
      </c>
      <c r="H138" s="25">
        <v>2</v>
      </c>
    </row>
    <row r="139" spans="1:9" ht="12.75">
      <c r="A139" s="82"/>
      <c r="B139" s="88"/>
      <c r="C139" s="4">
        <v>2012</v>
      </c>
      <c r="D139" s="4">
        <v>2</v>
      </c>
      <c r="E139" s="4"/>
      <c r="F139" s="4"/>
      <c r="G139" s="29"/>
      <c r="H139" s="29">
        <v>2</v>
      </c>
      <c r="I139" s="7"/>
    </row>
    <row r="140" spans="1:9" ht="51">
      <c r="A140" s="83" t="s">
        <v>315</v>
      </c>
      <c r="B140" s="93" t="s">
        <v>88</v>
      </c>
      <c r="C140" s="35" t="s">
        <v>84</v>
      </c>
      <c r="D140" s="35">
        <f>D141+D142+D143+D144</f>
        <v>80</v>
      </c>
      <c r="E140" s="35"/>
      <c r="F140" s="35"/>
      <c r="G140" s="28"/>
      <c r="H140" s="28">
        <f>H141+H142+H143+H144</f>
        <v>80</v>
      </c>
      <c r="I140" s="5" t="s">
        <v>103</v>
      </c>
    </row>
    <row r="141" spans="1:8" ht="12.75">
      <c r="A141" s="81"/>
      <c r="C141" s="3">
        <v>2011</v>
      </c>
      <c r="D141" s="3">
        <v>30</v>
      </c>
      <c r="H141" s="25">
        <v>30</v>
      </c>
    </row>
    <row r="142" spans="1:8" ht="12.75">
      <c r="A142" s="81"/>
      <c r="C142" s="3">
        <v>2012</v>
      </c>
      <c r="D142" s="3">
        <v>30</v>
      </c>
      <c r="H142" s="25">
        <v>30</v>
      </c>
    </row>
    <row r="143" spans="1:8" ht="12.75">
      <c r="A143" s="81"/>
      <c r="C143" s="3">
        <v>2013</v>
      </c>
      <c r="D143" s="3">
        <v>10</v>
      </c>
      <c r="H143" s="25">
        <v>10</v>
      </c>
    </row>
    <row r="144" spans="1:9" ht="12.75">
      <c r="A144" s="82"/>
      <c r="B144" s="88"/>
      <c r="C144" s="4">
        <v>2014</v>
      </c>
      <c r="D144" s="4">
        <v>10</v>
      </c>
      <c r="E144" s="4"/>
      <c r="F144" s="4"/>
      <c r="G144" s="29"/>
      <c r="H144" s="29">
        <v>10</v>
      </c>
      <c r="I144" s="7"/>
    </row>
    <row r="145" spans="1:9" ht="38.25">
      <c r="A145" s="83" t="s">
        <v>316</v>
      </c>
      <c r="B145" s="93" t="s">
        <v>89</v>
      </c>
      <c r="C145" s="35" t="s">
        <v>84</v>
      </c>
      <c r="D145" s="35">
        <f>D146+D147</f>
        <v>37</v>
      </c>
      <c r="E145" s="35"/>
      <c r="F145" s="35"/>
      <c r="G145" s="28"/>
      <c r="H145" s="28">
        <f>H146+H147</f>
        <v>37</v>
      </c>
      <c r="I145" s="5" t="s">
        <v>106</v>
      </c>
    </row>
    <row r="146" spans="1:8" ht="12.75">
      <c r="A146" s="81"/>
      <c r="C146" s="3">
        <v>2011</v>
      </c>
      <c r="D146" s="3">
        <v>7</v>
      </c>
      <c r="H146" s="25">
        <v>7</v>
      </c>
    </row>
    <row r="147" spans="1:9" ht="12.75">
      <c r="A147" s="82"/>
      <c r="B147" s="88"/>
      <c r="C147" s="4">
        <v>2012</v>
      </c>
      <c r="D147" s="4">
        <v>30</v>
      </c>
      <c r="E147" s="4"/>
      <c r="F147" s="4"/>
      <c r="G147" s="29"/>
      <c r="H147" s="29">
        <v>30</v>
      </c>
      <c r="I147" s="7"/>
    </row>
    <row r="148" spans="1:9" ht="38.25">
      <c r="A148" s="83" t="s">
        <v>317</v>
      </c>
      <c r="B148" s="93" t="s">
        <v>90</v>
      </c>
      <c r="C148" s="35" t="s">
        <v>84</v>
      </c>
      <c r="D148" s="35">
        <f>D149+D150+D151</f>
        <v>75</v>
      </c>
      <c r="E148" s="35"/>
      <c r="F148" s="35"/>
      <c r="G148" s="28"/>
      <c r="H148" s="28">
        <f>H149+H150+H151</f>
        <v>75</v>
      </c>
      <c r="I148" s="5" t="s">
        <v>107</v>
      </c>
    </row>
    <row r="149" spans="1:8" ht="12.75">
      <c r="A149" s="81"/>
      <c r="C149" s="3">
        <v>2014</v>
      </c>
      <c r="D149" s="3">
        <v>10</v>
      </c>
      <c r="H149" s="25">
        <v>10</v>
      </c>
    </row>
    <row r="150" spans="1:8" ht="12.75">
      <c r="A150" s="81"/>
      <c r="C150" s="3">
        <v>2015</v>
      </c>
      <c r="D150" s="3">
        <v>30</v>
      </c>
      <c r="H150" s="25">
        <v>30</v>
      </c>
    </row>
    <row r="151" spans="1:9" ht="12.75">
      <c r="A151" s="82"/>
      <c r="B151" s="88"/>
      <c r="C151" s="4">
        <v>2016</v>
      </c>
      <c r="D151" s="4">
        <v>35</v>
      </c>
      <c r="E151" s="4"/>
      <c r="F151" s="4"/>
      <c r="G151" s="29"/>
      <c r="H151" s="29">
        <v>35</v>
      </c>
      <c r="I151" s="7"/>
    </row>
    <row r="152" spans="1:9" ht="51">
      <c r="A152" s="83" t="s">
        <v>318</v>
      </c>
      <c r="B152" s="93" t="s">
        <v>91</v>
      </c>
      <c r="C152" s="35" t="s">
        <v>84</v>
      </c>
      <c r="D152" s="35">
        <f>D153+D154+D155+D156+D157+D158+D159+D160+D161+D162</f>
        <v>730</v>
      </c>
      <c r="E152" s="35"/>
      <c r="F152" s="35"/>
      <c r="G152" s="28"/>
      <c r="H152" s="28">
        <f>H153+H154+H155+H156+H157+H158+H159+H160+H161+H162</f>
        <v>730</v>
      </c>
      <c r="I152" s="5" t="s">
        <v>105</v>
      </c>
    </row>
    <row r="153" spans="1:8" ht="12.75">
      <c r="A153" s="81"/>
      <c r="C153" s="3">
        <v>2011</v>
      </c>
      <c r="D153" s="3">
        <v>19</v>
      </c>
      <c r="H153" s="25">
        <v>19</v>
      </c>
    </row>
    <row r="154" spans="1:8" ht="12.75">
      <c r="A154" s="81"/>
      <c r="C154" s="3">
        <v>2012</v>
      </c>
      <c r="D154" s="3">
        <v>20</v>
      </c>
      <c r="H154" s="25">
        <v>20</v>
      </c>
    </row>
    <row r="155" spans="1:8" ht="12.75">
      <c r="A155" s="81"/>
      <c r="C155" s="3">
        <v>2013</v>
      </c>
      <c r="D155" s="3">
        <v>21</v>
      </c>
      <c r="H155" s="25">
        <v>21</v>
      </c>
    </row>
    <row r="156" spans="1:8" ht="12.75">
      <c r="A156" s="81"/>
      <c r="C156" s="3">
        <v>2014</v>
      </c>
      <c r="D156" s="3">
        <v>100</v>
      </c>
      <c r="H156" s="25">
        <v>100</v>
      </c>
    </row>
    <row r="157" spans="1:8" ht="12.75">
      <c r="A157" s="81"/>
      <c r="C157" s="3">
        <v>2015</v>
      </c>
      <c r="D157" s="3">
        <v>70</v>
      </c>
      <c r="H157" s="25">
        <v>70</v>
      </c>
    </row>
    <row r="158" spans="1:8" ht="12.75">
      <c r="A158" s="81"/>
      <c r="C158" s="3">
        <v>2016</v>
      </c>
      <c r="D158" s="3">
        <v>100</v>
      </c>
      <c r="H158" s="25">
        <v>100</v>
      </c>
    </row>
    <row r="159" spans="1:8" ht="12.75">
      <c r="A159" s="81"/>
      <c r="C159" s="3">
        <v>2017</v>
      </c>
      <c r="D159" s="3">
        <v>100</v>
      </c>
      <c r="H159" s="25">
        <v>100</v>
      </c>
    </row>
    <row r="160" spans="1:8" ht="12.75">
      <c r="A160" s="81"/>
      <c r="C160" s="3">
        <v>2018</v>
      </c>
      <c r="D160" s="3">
        <v>100</v>
      </c>
      <c r="H160" s="25">
        <v>100</v>
      </c>
    </row>
    <row r="161" spans="1:8" ht="12.75">
      <c r="A161" s="81"/>
      <c r="C161" s="3">
        <v>2019</v>
      </c>
      <c r="D161" s="3">
        <v>100</v>
      </c>
      <c r="H161" s="25">
        <v>100</v>
      </c>
    </row>
    <row r="162" spans="1:9" ht="12.75">
      <c r="A162" s="82"/>
      <c r="B162" s="88"/>
      <c r="C162" s="4">
        <v>2020</v>
      </c>
      <c r="D162" s="4">
        <v>100</v>
      </c>
      <c r="E162" s="4"/>
      <c r="F162" s="4"/>
      <c r="G162" s="29"/>
      <c r="H162" s="29">
        <v>100</v>
      </c>
      <c r="I162" s="7"/>
    </row>
    <row r="163" spans="1:9" ht="63.75">
      <c r="A163" s="83" t="s">
        <v>319</v>
      </c>
      <c r="B163" s="93" t="s">
        <v>92</v>
      </c>
      <c r="C163" s="35" t="s">
        <v>84</v>
      </c>
      <c r="D163" s="35">
        <f>D164+D165+D166+D167+D168+D169+D170+D171+D172+D173</f>
        <v>110</v>
      </c>
      <c r="E163" s="35"/>
      <c r="F163" s="35"/>
      <c r="G163" s="28"/>
      <c r="H163" s="28">
        <f>H164+H165+H166+H167+H168+H169+H170+H171+H172+H173</f>
        <v>110</v>
      </c>
      <c r="I163" s="5" t="s">
        <v>108</v>
      </c>
    </row>
    <row r="164" spans="1:8" ht="12.75">
      <c r="A164" s="81"/>
      <c r="C164" s="3">
        <v>2011</v>
      </c>
      <c r="D164" s="3">
        <v>5</v>
      </c>
      <c r="H164" s="25">
        <v>5</v>
      </c>
    </row>
    <row r="165" spans="1:8" ht="12.75">
      <c r="A165" s="81"/>
      <c r="C165" s="3">
        <v>2012</v>
      </c>
      <c r="D165" s="3">
        <v>5</v>
      </c>
      <c r="H165" s="25">
        <v>5</v>
      </c>
    </row>
    <row r="166" spans="1:8" ht="12.75">
      <c r="A166" s="81"/>
      <c r="C166" s="3">
        <v>2013</v>
      </c>
      <c r="D166" s="3">
        <v>10</v>
      </c>
      <c r="H166" s="25">
        <v>10</v>
      </c>
    </row>
    <row r="167" spans="1:8" ht="12.75">
      <c r="A167" s="81"/>
      <c r="C167" s="3">
        <v>2014</v>
      </c>
      <c r="D167" s="3">
        <v>10</v>
      </c>
      <c r="H167" s="25">
        <v>10</v>
      </c>
    </row>
    <row r="168" spans="1:8" ht="12.75">
      <c r="A168" s="81"/>
      <c r="C168" s="3">
        <v>2015</v>
      </c>
      <c r="D168" s="3">
        <v>10</v>
      </c>
      <c r="H168" s="25">
        <v>10</v>
      </c>
    </row>
    <row r="169" spans="1:8" ht="12.75">
      <c r="A169" s="81"/>
      <c r="C169" s="3">
        <v>2016</v>
      </c>
      <c r="D169" s="3">
        <v>10</v>
      </c>
      <c r="H169" s="25">
        <v>10</v>
      </c>
    </row>
    <row r="170" spans="1:8" ht="12.75">
      <c r="A170" s="81"/>
      <c r="C170" s="3">
        <v>2017</v>
      </c>
      <c r="D170" s="3">
        <v>10</v>
      </c>
      <c r="H170" s="25">
        <v>10</v>
      </c>
    </row>
    <row r="171" spans="1:8" ht="12.75">
      <c r="A171" s="81"/>
      <c r="C171" s="3">
        <v>2018</v>
      </c>
      <c r="D171" s="3">
        <v>10</v>
      </c>
      <c r="H171" s="25">
        <v>10</v>
      </c>
    </row>
    <row r="172" spans="1:8" ht="12.75">
      <c r="A172" s="81"/>
      <c r="C172" s="3">
        <v>2019</v>
      </c>
      <c r="D172" s="3">
        <v>20</v>
      </c>
      <c r="H172" s="25">
        <v>20</v>
      </c>
    </row>
    <row r="173" spans="1:9" ht="12.75">
      <c r="A173" s="82"/>
      <c r="B173" s="88"/>
      <c r="C173" s="4">
        <v>2020</v>
      </c>
      <c r="D173" s="4">
        <v>20</v>
      </c>
      <c r="E173" s="4"/>
      <c r="F173" s="4"/>
      <c r="G173" s="29"/>
      <c r="H173" s="29">
        <v>20</v>
      </c>
      <c r="I173" s="7"/>
    </row>
    <row r="174" spans="1:9" ht="38.25">
      <c r="A174" s="70" t="s">
        <v>320</v>
      </c>
      <c r="B174" s="40" t="s">
        <v>93</v>
      </c>
      <c r="C174" s="14">
        <v>2020</v>
      </c>
      <c r="D174" s="14">
        <v>60</v>
      </c>
      <c r="E174" s="14"/>
      <c r="F174" s="14"/>
      <c r="G174" s="10"/>
      <c r="H174" s="10">
        <v>60</v>
      </c>
      <c r="I174" s="11" t="s">
        <v>109</v>
      </c>
    </row>
    <row r="175" spans="1:9" ht="63.75">
      <c r="A175" s="69" t="s">
        <v>321</v>
      </c>
      <c r="B175" s="93" t="s">
        <v>94</v>
      </c>
      <c r="C175" s="35" t="s">
        <v>84</v>
      </c>
      <c r="D175" s="35">
        <f>D176+D177+D178+D179+D180+D181+D182+D183+D184+D185</f>
        <v>20</v>
      </c>
      <c r="E175" s="35"/>
      <c r="F175" s="35"/>
      <c r="G175" s="28"/>
      <c r="H175" s="28">
        <f>H176+H177+H178+H179+H180+H181+H182+H183+H184+H185</f>
        <v>20</v>
      </c>
      <c r="I175" s="5" t="s">
        <v>110</v>
      </c>
    </row>
    <row r="176" spans="3:8" ht="12.75">
      <c r="C176" s="3">
        <v>2011</v>
      </c>
      <c r="D176" s="3">
        <v>2</v>
      </c>
      <c r="H176" s="25">
        <v>2</v>
      </c>
    </row>
    <row r="177" spans="3:8" ht="12.75">
      <c r="C177" s="3">
        <v>2012</v>
      </c>
      <c r="D177" s="3">
        <v>2</v>
      </c>
      <c r="H177" s="25">
        <v>2</v>
      </c>
    </row>
    <row r="178" spans="3:8" ht="12.75">
      <c r="C178" s="3">
        <v>2013</v>
      </c>
      <c r="D178" s="3">
        <v>2</v>
      </c>
      <c r="H178" s="25">
        <v>2</v>
      </c>
    </row>
    <row r="179" spans="3:8" ht="12.75">
      <c r="C179" s="3">
        <v>2014</v>
      </c>
      <c r="D179" s="3">
        <v>2</v>
      </c>
      <c r="H179" s="25">
        <v>2</v>
      </c>
    </row>
    <row r="180" spans="3:8" ht="12.75">
      <c r="C180" s="3">
        <v>2015</v>
      </c>
      <c r="D180" s="3">
        <v>2</v>
      </c>
      <c r="H180" s="25">
        <v>2</v>
      </c>
    </row>
    <row r="181" spans="3:8" ht="12.75">
      <c r="C181" s="3">
        <v>2016</v>
      </c>
      <c r="D181" s="3">
        <v>2</v>
      </c>
      <c r="H181" s="25">
        <v>2</v>
      </c>
    </row>
    <row r="182" spans="3:8" ht="12.75">
      <c r="C182" s="3">
        <v>2017</v>
      </c>
      <c r="D182" s="3">
        <v>2</v>
      </c>
      <c r="H182" s="25">
        <v>2</v>
      </c>
    </row>
    <row r="183" spans="3:8" ht="12.75">
      <c r="C183" s="3">
        <v>2018</v>
      </c>
      <c r="D183" s="3">
        <v>2</v>
      </c>
      <c r="H183" s="25">
        <v>2</v>
      </c>
    </row>
    <row r="184" spans="3:8" ht="12.75">
      <c r="C184" s="3">
        <v>2019</v>
      </c>
      <c r="D184" s="3">
        <v>2</v>
      </c>
      <c r="H184" s="25">
        <v>2</v>
      </c>
    </row>
    <row r="185" spans="1:9" ht="12.75">
      <c r="A185" s="68"/>
      <c r="B185" s="88"/>
      <c r="C185" s="4">
        <v>2020</v>
      </c>
      <c r="D185" s="4">
        <v>2</v>
      </c>
      <c r="E185" s="4"/>
      <c r="F185" s="4"/>
      <c r="G185" s="29"/>
      <c r="H185" s="29">
        <v>2</v>
      </c>
      <c r="I185" s="7"/>
    </row>
    <row r="186" spans="1:9" ht="12.75">
      <c r="A186" s="69" t="s">
        <v>322</v>
      </c>
      <c r="B186" s="93" t="s">
        <v>96</v>
      </c>
      <c r="C186" s="2"/>
      <c r="D186" s="2"/>
      <c r="E186" s="2"/>
      <c r="F186" s="2"/>
      <c r="G186" s="24"/>
      <c r="H186" s="24"/>
      <c r="I186" s="5"/>
    </row>
    <row r="187" spans="2:9" ht="82.5" customHeight="1">
      <c r="B187" s="73" t="s">
        <v>97</v>
      </c>
      <c r="C187" s="36" t="s">
        <v>84</v>
      </c>
      <c r="D187" s="36">
        <f>D188+D189+D190+D191</f>
        <v>615</v>
      </c>
      <c r="E187" s="36"/>
      <c r="F187" s="36"/>
      <c r="G187" s="30"/>
      <c r="H187" s="30">
        <f>H188+H189+H190+H191</f>
        <v>615</v>
      </c>
      <c r="I187" s="6" t="s">
        <v>111</v>
      </c>
    </row>
    <row r="188" spans="3:8" ht="12.75">
      <c r="C188" s="3">
        <v>2011</v>
      </c>
      <c r="D188" s="3">
        <v>60</v>
      </c>
      <c r="H188" s="25">
        <v>60</v>
      </c>
    </row>
    <row r="189" spans="3:8" ht="12.75">
      <c r="C189" s="3">
        <v>2012</v>
      </c>
      <c r="D189" s="3">
        <v>120</v>
      </c>
      <c r="H189" s="25">
        <v>120</v>
      </c>
    </row>
    <row r="190" spans="3:8" ht="12.75">
      <c r="C190" s="3">
        <v>2013</v>
      </c>
      <c r="D190" s="3">
        <v>380</v>
      </c>
      <c r="H190" s="25">
        <v>380</v>
      </c>
    </row>
    <row r="191" spans="1:9" ht="12.75">
      <c r="A191" s="68"/>
      <c r="B191" s="88"/>
      <c r="C191" s="4">
        <v>2014</v>
      </c>
      <c r="D191" s="4">
        <v>55</v>
      </c>
      <c r="E191" s="4"/>
      <c r="F191" s="4"/>
      <c r="G191" s="29"/>
      <c r="H191" s="29">
        <v>55</v>
      </c>
      <c r="I191" s="7"/>
    </row>
    <row r="192" spans="1:9" ht="25.5">
      <c r="A192" s="69" t="s">
        <v>323</v>
      </c>
      <c r="B192" s="93" t="s">
        <v>98</v>
      </c>
      <c r="C192" s="35" t="s">
        <v>84</v>
      </c>
      <c r="D192" s="35">
        <f>D193+D194+D195+D196</f>
        <v>360</v>
      </c>
      <c r="E192" s="35"/>
      <c r="F192" s="35"/>
      <c r="G192" s="28"/>
      <c r="H192" s="28">
        <f>H193+H194+H195+H196</f>
        <v>360</v>
      </c>
      <c r="I192" s="5" t="s">
        <v>112</v>
      </c>
    </row>
    <row r="193" spans="3:8" ht="12.75">
      <c r="C193" s="3">
        <v>2015</v>
      </c>
      <c r="D193" s="3">
        <v>10</v>
      </c>
      <c r="H193" s="25">
        <v>10</v>
      </c>
    </row>
    <row r="194" spans="3:8" ht="12.75">
      <c r="C194" s="3">
        <v>2016</v>
      </c>
      <c r="D194" s="3">
        <v>50</v>
      </c>
      <c r="H194" s="25">
        <v>50</v>
      </c>
    </row>
    <row r="195" spans="3:8" ht="12.75">
      <c r="C195" s="3">
        <v>2017</v>
      </c>
      <c r="D195" s="3">
        <v>150</v>
      </c>
      <c r="H195" s="25">
        <v>150</v>
      </c>
    </row>
    <row r="196" spans="1:9" ht="12.75">
      <c r="A196" s="68"/>
      <c r="B196" s="88"/>
      <c r="C196" s="4">
        <v>2018</v>
      </c>
      <c r="D196" s="4">
        <v>150</v>
      </c>
      <c r="E196" s="4"/>
      <c r="F196" s="4"/>
      <c r="G196" s="29"/>
      <c r="H196" s="29">
        <v>150</v>
      </c>
      <c r="I196" s="7"/>
    </row>
    <row r="197" spans="1:9" ht="38.25">
      <c r="A197" s="69" t="s">
        <v>324</v>
      </c>
      <c r="B197" s="93" t="s">
        <v>99</v>
      </c>
      <c r="C197" s="35" t="s">
        <v>84</v>
      </c>
      <c r="D197" s="35">
        <f>D198+D199+D200</f>
        <v>62</v>
      </c>
      <c r="E197" s="35"/>
      <c r="F197" s="35"/>
      <c r="G197" s="28"/>
      <c r="H197" s="28">
        <f>H198+H199+H200</f>
        <v>62</v>
      </c>
      <c r="I197" s="5" t="s">
        <v>113</v>
      </c>
    </row>
    <row r="198" spans="3:8" ht="12.75">
      <c r="C198" s="3">
        <v>2013</v>
      </c>
      <c r="D198" s="3">
        <v>20</v>
      </c>
      <c r="H198" s="25">
        <v>20</v>
      </c>
    </row>
    <row r="199" spans="3:8" ht="12.75">
      <c r="C199" s="3">
        <v>2014</v>
      </c>
      <c r="D199" s="3">
        <v>12</v>
      </c>
      <c r="H199" s="25">
        <v>12</v>
      </c>
    </row>
    <row r="200" spans="1:9" ht="12.75">
      <c r="A200" s="68"/>
      <c r="B200" s="88"/>
      <c r="C200" s="4">
        <v>2015</v>
      </c>
      <c r="D200" s="4">
        <v>30</v>
      </c>
      <c r="E200" s="4"/>
      <c r="F200" s="4"/>
      <c r="G200" s="29"/>
      <c r="H200" s="29">
        <v>30</v>
      </c>
      <c r="I200" s="7"/>
    </row>
    <row r="201" spans="1:9" ht="51">
      <c r="A201" s="69" t="s">
        <v>325</v>
      </c>
      <c r="B201" s="93" t="s">
        <v>100</v>
      </c>
      <c r="C201" s="35" t="s">
        <v>84</v>
      </c>
      <c r="D201" s="35">
        <f>D202+D203+D204+D205</f>
        <v>40</v>
      </c>
      <c r="E201" s="35"/>
      <c r="F201" s="35"/>
      <c r="G201" s="28"/>
      <c r="H201" s="28">
        <f>H202+H203+H204+H205</f>
        <v>40</v>
      </c>
      <c r="I201" s="5" t="s">
        <v>114</v>
      </c>
    </row>
    <row r="202" spans="3:8" ht="12.75">
      <c r="C202" s="3">
        <v>2016</v>
      </c>
      <c r="D202" s="3">
        <v>10</v>
      </c>
      <c r="H202" s="25">
        <v>10</v>
      </c>
    </row>
    <row r="203" spans="3:8" ht="12.75">
      <c r="C203" s="3">
        <v>2017</v>
      </c>
      <c r="D203" s="3">
        <v>10</v>
      </c>
      <c r="H203" s="25">
        <v>10</v>
      </c>
    </row>
    <row r="204" spans="3:8" ht="12.75">
      <c r="C204" s="3">
        <v>2018</v>
      </c>
      <c r="D204" s="3">
        <v>10</v>
      </c>
      <c r="H204" s="25">
        <v>10</v>
      </c>
    </row>
    <row r="205" spans="1:9" ht="12.75">
      <c r="A205" s="68"/>
      <c r="B205" s="88"/>
      <c r="C205" s="4">
        <v>2019</v>
      </c>
      <c r="D205" s="4">
        <v>10</v>
      </c>
      <c r="E205" s="4"/>
      <c r="F205" s="4"/>
      <c r="G205" s="29"/>
      <c r="H205" s="29">
        <v>10</v>
      </c>
      <c r="I205" s="7"/>
    </row>
    <row r="206" spans="1:9" ht="38.25">
      <c r="A206" s="69" t="s">
        <v>326</v>
      </c>
      <c r="B206" s="93" t="s">
        <v>101</v>
      </c>
      <c r="C206" s="35" t="s">
        <v>84</v>
      </c>
      <c r="D206" s="35">
        <f>D207+D208+D209+D210+D211</f>
        <v>75</v>
      </c>
      <c r="E206" s="35"/>
      <c r="F206" s="35"/>
      <c r="G206" s="28"/>
      <c r="H206" s="28">
        <f>H207+H208+H209+H210+H211</f>
        <v>75</v>
      </c>
      <c r="I206" s="5" t="s">
        <v>114</v>
      </c>
    </row>
    <row r="207" spans="3:8" ht="12.75">
      <c r="C207" s="3">
        <v>2016</v>
      </c>
      <c r="D207" s="3">
        <v>15</v>
      </c>
      <c r="H207" s="25">
        <v>15</v>
      </c>
    </row>
    <row r="208" spans="3:8" ht="12.75">
      <c r="C208" s="3">
        <v>2017</v>
      </c>
      <c r="D208" s="3">
        <v>15</v>
      </c>
      <c r="H208" s="25">
        <v>15</v>
      </c>
    </row>
    <row r="209" spans="3:8" ht="12.75">
      <c r="C209" s="3">
        <v>2018</v>
      </c>
      <c r="D209" s="3">
        <v>15</v>
      </c>
      <c r="H209" s="25">
        <v>15</v>
      </c>
    </row>
    <row r="210" spans="3:8" ht="12.75">
      <c r="C210" s="3">
        <v>2019</v>
      </c>
      <c r="D210" s="3">
        <v>15</v>
      </c>
      <c r="H210" s="25">
        <v>15</v>
      </c>
    </row>
    <row r="211" spans="1:9" ht="12.75">
      <c r="A211" s="68"/>
      <c r="B211" s="88"/>
      <c r="C211" s="4">
        <v>2020</v>
      </c>
      <c r="D211" s="4">
        <v>15</v>
      </c>
      <c r="E211" s="4"/>
      <c r="F211" s="4"/>
      <c r="G211" s="29"/>
      <c r="H211" s="29">
        <v>15</v>
      </c>
      <c r="I211" s="7"/>
    </row>
    <row r="212" spans="1:9" ht="76.5">
      <c r="A212" s="69" t="s">
        <v>327</v>
      </c>
      <c r="B212" s="93" t="s">
        <v>102</v>
      </c>
      <c r="C212" s="35" t="s">
        <v>84</v>
      </c>
      <c r="D212" s="35">
        <f>D213+D214+D215+D216+D217</f>
        <v>70</v>
      </c>
      <c r="E212" s="35"/>
      <c r="F212" s="35"/>
      <c r="G212" s="28"/>
      <c r="H212" s="28">
        <f>H213+H214+H215+H216+H217</f>
        <v>70</v>
      </c>
      <c r="I212" s="5" t="s">
        <v>115</v>
      </c>
    </row>
    <row r="213" spans="3:8" ht="12.75">
      <c r="C213" s="3">
        <v>2016</v>
      </c>
      <c r="D213" s="3">
        <v>10</v>
      </c>
      <c r="H213" s="25">
        <v>10</v>
      </c>
    </row>
    <row r="214" spans="3:8" ht="12.75">
      <c r="C214" s="3">
        <v>2017</v>
      </c>
      <c r="D214" s="3">
        <v>10</v>
      </c>
      <c r="H214" s="25">
        <v>10</v>
      </c>
    </row>
    <row r="215" spans="3:8" ht="12.75">
      <c r="C215" s="3">
        <v>2018</v>
      </c>
      <c r="D215" s="3">
        <v>10</v>
      </c>
      <c r="H215" s="25">
        <v>10</v>
      </c>
    </row>
    <row r="216" spans="3:8" ht="12.75">
      <c r="C216" s="3">
        <v>2019</v>
      </c>
      <c r="D216" s="3">
        <v>20</v>
      </c>
      <c r="H216" s="25">
        <v>20</v>
      </c>
    </row>
    <row r="217" spans="1:9" ht="12.75">
      <c r="A217" s="68"/>
      <c r="B217" s="88"/>
      <c r="C217" s="4">
        <v>2020</v>
      </c>
      <c r="D217" s="4">
        <v>20</v>
      </c>
      <c r="E217" s="4"/>
      <c r="F217" s="4"/>
      <c r="G217" s="29"/>
      <c r="H217" s="29">
        <v>20</v>
      </c>
      <c r="I217" s="7"/>
    </row>
    <row r="218" spans="1:9" ht="63.75">
      <c r="A218" s="69" t="s">
        <v>328</v>
      </c>
      <c r="B218" s="93" t="s">
        <v>116</v>
      </c>
      <c r="C218" s="35" t="s">
        <v>84</v>
      </c>
      <c r="D218" s="35">
        <f>D219+D220+D221+D222+D223+D224+D225</f>
        <v>130</v>
      </c>
      <c r="E218" s="35"/>
      <c r="F218" s="35"/>
      <c r="G218" s="28"/>
      <c r="H218" s="28">
        <f>H219+H220+H221+H222+H223+H224+H225</f>
        <v>130</v>
      </c>
      <c r="I218" s="5" t="s">
        <v>114</v>
      </c>
    </row>
    <row r="219" spans="3:8" ht="12.75">
      <c r="C219" s="3">
        <v>2014</v>
      </c>
      <c r="D219" s="3">
        <v>20</v>
      </c>
      <c r="H219" s="25">
        <v>20</v>
      </c>
    </row>
    <row r="220" spans="3:8" ht="12.75">
      <c r="C220" s="3">
        <v>2015</v>
      </c>
      <c r="D220" s="3">
        <v>20</v>
      </c>
      <c r="H220" s="25">
        <v>20</v>
      </c>
    </row>
    <row r="221" spans="3:8" ht="12.75">
      <c r="C221" s="3">
        <v>2016</v>
      </c>
      <c r="D221" s="3">
        <v>15</v>
      </c>
      <c r="H221" s="25">
        <v>15</v>
      </c>
    </row>
    <row r="222" spans="3:8" ht="12.75">
      <c r="C222" s="3">
        <v>2017</v>
      </c>
      <c r="D222" s="3">
        <v>15</v>
      </c>
      <c r="H222" s="25">
        <v>15</v>
      </c>
    </row>
    <row r="223" spans="3:8" ht="12.75">
      <c r="C223" s="3">
        <v>2018</v>
      </c>
      <c r="D223" s="3">
        <v>20</v>
      </c>
      <c r="H223" s="25">
        <v>20</v>
      </c>
    </row>
    <row r="224" spans="3:8" ht="12.75">
      <c r="C224" s="3">
        <v>2019</v>
      </c>
      <c r="D224" s="3">
        <v>20</v>
      </c>
      <c r="H224" s="25">
        <v>20</v>
      </c>
    </row>
    <row r="225" spans="1:9" ht="12.75">
      <c r="A225" s="68"/>
      <c r="B225" s="88"/>
      <c r="C225" s="4">
        <v>2020</v>
      </c>
      <c r="D225" s="4">
        <v>20</v>
      </c>
      <c r="E225" s="4"/>
      <c r="F225" s="4"/>
      <c r="G225" s="29"/>
      <c r="H225" s="29">
        <v>20</v>
      </c>
      <c r="I225" s="7"/>
    </row>
    <row r="226" spans="1:9" ht="12.75">
      <c r="A226" s="69" t="s">
        <v>329</v>
      </c>
      <c r="B226" s="93" t="s">
        <v>117</v>
      </c>
      <c r="C226" s="2"/>
      <c r="D226" s="2"/>
      <c r="E226" s="2"/>
      <c r="F226" s="2"/>
      <c r="G226" s="24"/>
      <c r="H226" s="24"/>
      <c r="I226" s="5"/>
    </row>
    <row r="227" spans="2:9" ht="38.25">
      <c r="B227" s="73" t="s">
        <v>118</v>
      </c>
      <c r="C227" s="36" t="s">
        <v>84</v>
      </c>
      <c r="D227" s="36">
        <f>D228+D229+D230+D231+D232</f>
        <v>14.100000000000001</v>
      </c>
      <c r="E227" s="36"/>
      <c r="F227" s="36"/>
      <c r="G227" s="30"/>
      <c r="H227" s="30">
        <f>H228+H229+H230+H231+H232</f>
        <v>14.100000000000001</v>
      </c>
      <c r="I227" s="6" t="s">
        <v>113</v>
      </c>
    </row>
    <row r="228" spans="3:8" ht="12.75">
      <c r="C228" s="3">
        <v>2011</v>
      </c>
      <c r="D228" s="3">
        <v>2.4</v>
      </c>
      <c r="H228" s="25">
        <v>2.4</v>
      </c>
    </row>
    <row r="229" spans="3:8" ht="12.75">
      <c r="C229" s="3">
        <v>2012</v>
      </c>
      <c r="D229" s="3">
        <v>2.6</v>
      </c>
      <c r="H229" s="25">
        <v>2.6</v>
      </c>
    </row>
    <row r="230" spans="3:8" ht="12.75">
      <c r="C230" s="3">
        <v>2013</v>
      </c>
      <c r="D230" s="3">
        <v>2.9</v>
      </c>
      <c r="H230" s="25">
        <v>2.9</v>
      </c>
    </row>
    <row r="231" spans="3:8" ht="12.75">
      <c r="C231" s="3">
        <v>2014</v>
      </c>
      <c r="D231" s="3">
        <v>3</v>
      </c>
      <c r="H231" s="25">
        <v>3</v>
      </c>
    </row>
    <row r="232" spans="1:9" ht="12.75">
      <c r="A232" s="68"/>
      <c r="B232" s="88"/>
      <c r="C232" s="4">
        <v>2015</v>
      </c>
      <c r="D232" s="4">
        <v>3.2</v>
      </c>
      <c r="E232" s="4"/>
      <c r="F232" s="4"/>
      <c r="G232" s="29"/>
      <c r="H232" s="29">
        <v>3.2</v>
      </c>
      <c r="I232" s="7"/>
    </row>
    <row r="233" spans="1:9" ht="45" customHeight="1">
      <c r="A233" s="66" t="s">
        <v>330</v>
      </c>
      <c r="B233" s="40" t="s">
        <v>119</v>
      </c>
      <c r="C233" s="14">
        <v>2011</v>
      </c>
      <c r="D233" s="14">
        <v>112</v>
      </c>
      <c r="E233" s="14"/>
      <c r="F233" s="14"/>
      <c r="G233" s="10"/>
      <c r="H233" s="10">
        <v>112</v>
      </c>
      <c r="I233" s="11" t="s">
        <v>121</v>
      </c>
    </row>
    <row r="234" spans="1:9" ht="38.25">
      <c r="A234" s="69" t="s">
        <v>331</v>
      </c>
      <c r="B234" s="93" t="s">
        <v>120</v>
      </c>
      <c r="C234" s="35" t="s">
        <v>84</v>
      </c>
      <c r="D234" s="35">
        <f>D235+D236</f>
        <v>15.5</v>
      </c>
      <c r="E234" s="35"/>
      <c r="F234" s="35"/>
      <c r="G234" s="28"/>
      <c r="H234" s="28">
        <f>H235+H236</f>
        <v>15.5</v>
      </c>
      <c r="I234" s="5" t="s">
        <v>113</v>
      </c>
    </row>
    <row r="235" spans="3:8" ht="12.75">
      <c r="C235" s="3">
        <v>2012</v>
      </c>
      <c r="D235" s="3">
        <v>7.5</v>
      </c>
      <c r="H235" s="25">
        <v>7.5</v>
      </c>
    </row>
    <row r="236" spans="1:9" ht="12.75">
      <c r="A236" s="68"/>
      <c r="B236" s="88"/>
      <c r="C236" s="4">
        <v>2014</v>
      </c>
      <c r="D236" s="4">
        <v>8</v>
      </c>
      <c r="E236" s="4"/>
      <c r="F236" s="4"/>
      <c r="G236" s="29"/>
      <c r="H236" s="29">
        <v>8</v>
      </c>
      <c r="I236" s="7"/>
    </row>
    <row r="237" spans="1:9" ht="51">
      <c r="A237" s="66" t="s">
        <v>332</v>
      </c>
      <c r="B237" s="40" t="s">
        <v>122</v>
      </c>
      <c r="C237" s="14"/>
      <c r="D237" s="14"/>
      <c r="E237" s="14"/>
      <c r="F237" s="14"/>
      <c r="G237" s="10"/>
      <c r="H237" s="40" t="s">
        <v>123</v>
      </c>
      <c r="I237" s="11" t="s">
        <v>124</v>
      </c>
    </row>
    <row r="238" spans="1:9" ht="25.5">
      <c r="A238" s="69" t="s">
        <v>333</v>
      </c>
      <c r="B238" s="93" t="s">
        <v>125</v>
      </c>
      <c r="C238" s="35" t="s">
        <v>84</v>
      </c>
      <c r="D238" s="35">
        <f>D239+D240+D241+D242+D243+D244+D245+D246+D247</f>
        <v>21.4</v>
      </c>
      <c r="E238" s="35"/>
      <c r="F238" s="35"/>
      <c r="G238" s="28"/>
      <c r="H238" s="28">
        <f>H239+H240+H241+H242+H243+H244+H245+H246+H247</f>
        <v>21.4</v>
      </c>
      <c r="I238" s="5" t="s">
        <v>126</v>
      </c>
    </row>
    <row r="239" spans="3:8" ht="12.75">
      <c r="C239" s="3">
        <v>2011</v>
      </c>
      <c r="D239" s="3">
        <v>2</v>
      </c>
      <c r="H239" s="25">
        <v>2</v>
      </c>
    </row>
    <row r="240" spans="3:8" ht="12.75">
      <c r="C240" s="3">
        <v>2012</v>
      </c>
      <c r="D240" s="3">
        <v>2</v>
      </c>
      <c r="H240" s="25">
        <v>2</v>
      </c>
    </row>
    <row r="241" spans="3:8" ht="12.75">
      <c r="C241" s="3">
        <v>2013</v>
      </c>
      <c r="D241" s="3">
        <v>2</v>
      </c>
      <c r="H241" s="25">
        <v>2</v>
      </c>
    </row>
    <row r="242" spans="3:8" ht="12.75">
      <c r="C242" s="3">
        <v>2014</v>
      </c>
      <c r="D242" s="39">
        <v>2.2</v>
      </c>
      <c r="H242" s="45">
        <v>2.2</v>
      </c>
    </row>
    <row r="243" spans="3:8" ht="12.75">
      <c r="C243" s="3">
        <v>2015</v>
      </c>
      <c r="D243" s="39">
        <v>2.2</v>
      </c>
      <c r="H243" s="45">
        <v>2.2</v>
      </c>
    </row>
    <row r="244" spans="3:8" ht="12.75">
      <c r="C244" s="3">
        <v>2016</v>
      </c>
      <c r="D244" s="39">
        <v>2.5</v>
      </c>
      <c r="H244" s="45">
        <v>2.5</v>
      </c>
    </row>
    <row r="245" spans="3:8" ht="12.75">
      <c r="C245" s="3">
        <v>2017</v>
      </c>
      <c r="D245" s="39">
        <v>2.5</v>
      </c>
      <c r="H245" s="45">
        <v>2.5</v>
      </c>
    </row>
    <row r="246" spans="3:8" ht="11.25" customHeight="1">
      <c r="C246" s="3">
        <v>2018</v>
      </c>
      <c r="D246" s="39">
        <v>3</v>
      </c>
      <c r="H246" s="45">
        <v>3</v>
      </c>
    </row>
    <row r="247" spans="1:9" ht="12.75" hidden="1">
      <c r="A247" s="68"/>
      <c r="B247" s="88"/>
      <c r="C247" s="4">
        <v>2019</v>
      </c>
      <c r="D247" s="60">
        <v>3</v>
      </c>
      <c r="E247" s="4"/>
      <c r="F247" s="4"/>
      <c r="G247" s="29"/>
      <c r="H247" s="61">
        <v>3</v>
      </c>
      <c r="I247" s="7"/>
    </row>
    <row r="248" spans="1:9" ht="38.25">
      <c r="A248" s="69" t="s">
        <v>334</v>
      </c>
      <c r="B248" s="93" t="s">
        <v>127</v>
      </c>
      <c r="C248" s="35" t="s">
        <v>84</v>
      </c>
      <c r="D248" s="35">
        <f>D249+D250+D251+D252+D253+D254+D255+D256+D257+D258</f>
        <v>169</v>
      </c>
      <c r="E248" s="35"/>
      <c r="F248" s="35"/>
      <c r="G248" s="28"/>
      <c r="H248" s="28">
        <f>H249+H250+H251+H252+H253+H254+H255+H256+H257+H258</f>
        <v>169</v>
      </c>
      <c r="I248" s="5" t="s">
        <v>128</v>
      </c>
    </row>
    <row r="249" spans="3:8" ht="12.75">
      <c r="C249" s="3">
        <v>2011</v>
      </c>
      <c r="D249" s="3">
        <v>13</v>
      </c>
      <c r="H249" s="25">
        <v>13</v>
      </c>
    </row>
    <row r="250" spans="3:8" ht="12.75">
      <c r="C250" s="3">
        <v>2012</v>
      </c>
      <c r="D250" s="3">
        <v>14</v>
      </c>
      <c r="H250" s="25">
        <v>14</v>
      </c>
    </row>
    <row r="251" spans="3:8" ht="12.75">
      <c r="C251" s="3">
        <v>2013</v>
      </c>
      <c r="D251" s="3">
        <v>14</v>
      </c>
      <c r="H251" s="25">
        <v>14</v>
      </c>
    </row>
    <row r="252" spans="3:8" ht="12.75">
      <c r="C252" s="3">
        <v>2014</v>
      </c>
      <c r="D252" s="3">
        <v>16</v>
      </c>
      <c r="H252" s="25">
        <v>16</v>
      </c>
    </row>
    <row r="253" spans="3:8" ht="12.75">
      <c r="C253" s="3">
        <v>2015</v>
      </c>
      <c r="D253" s="3">
        <v>16</v>
      </c>
      <c r="H253" s="25">
        <v>16</v>
      </c>
    </row>
    <row r="254" spans="3:8" ht="12.75">
      <c r="C254" s="3">
        <v>2016</v>
      </c>
      <c r="D254" s="3">
        <v>18</v>
      </c>
      <c r="H254" s="25">
        <v>18</v>
      </c>
    </row>
    <row r="255" spans="3:8" ht="12.75">
      <c r="C255" s="3">
        <v>2017</v>
      </c>
      <c r="D255" s="3">
        <v>18</v>
      </c>
      <c r="H255" s="25">
        <v>18</v>
      </c>
    </row>
    <row r="256" spans="3:8" ht="12.75">
      <c r="C256" s="3">
        <v>2018</v>
      </c>
      <c r="D256" s="3">
        <v>20</v>
      </c>
      <c r="H256" s="25">
        <v>20</v>
      </c>
    </row>
    <row r="257" spans="3:8" ht="12.75">
      <c r="C257" s="3">
        <v>2019</v>
      </c>
      <c r="D257" s="3">
        <v>20</v>
      </c>
      <c r="H257" s="25">
        <v>20</v>
      </c>
    </row>
    <row r="258" spans="1:9" ht="12.75">
      <c r="A258" s="68"/>
      <c r="B258" s="88"/>
      <c r="C258" s="4">
        <v>2020</v>
      </c>
      <c r="D258" s="4">
        <v>20</v>
      </c>
      <c r="E258" s="4"/>
      <c r="F258" s="4"/>
      <c r="G258" s="29"/>
      <c r="H258" s="29">
        <v>20</v>
      </c>
      <c r="I258" s="7"/>
    </row>
    <row r="259" spans="1:9" ht="25.5">
      <c r="A259" s="69" t="s">
        <v>335</v>
      </c>
      <c r="B259" s="93" t="s">
        <v>129</v>
      </c>
      <c r="C259" s="35" t="s">
        <v>84</v>
      </c>
      <c r="D259" s="35">
        <f>D260+D261+D262+D263+D264+D265+D266+D267+D268+D269</f>
        <v>359</v>
      </c>
      <c r="E259" s="35">
        <f>E260+E261+E262+E263+E264+E265+E266+E267+E268+E269</f>
        <v>359</v>
      </c>
      <c r="F259" s="35"/>
      <c r="G259" s="28"/>
      <c r="H259" s="28"/>
      <c r="I259" s="5" t="s">
        <v>130</v>
      </c>
    </row>
    <row r="260" spans="3:5" ht="12.75">
      <c r="C260" s="3">
        <v>2011</v>
      </c>
      <c r="D260" s="3">
        <v>24</v>
      </c>
      <c r="E260" s="3">
        <v>24</v>
      </c>
    </row>
    <row r="261" spans="3:5" ht="12.75">
      <c r="C261" s="3">
        <v>2012</v>
      </c>
      <c r="D261" s="3">
        <v>26</v>
      </c>
      <c r="E261" s="3">
        <v>26</v>
      </c>
    </row>
    <row r="262" spans="3:5" ht="12.75">
      <c r="C262" s="3">
        <v>2013</v>
      </c>
      <c r="D262" s="3">
        <v>28</v>
      </c>
      <c r="E262" s="3">
        <v>28</v>
      </c>
    </row>
    <row r="263" spans="3:5" ht="12.75">
      <c r="C263" s="3">
        <v>2014</v>
      </c>
      <c r="D263" s="3">
        <v>31</v>
      </c>
      <c r="E263" s="3">
        <v>31</v>
      </c>
    </row>
    <row r="264" spans="3:5" ht="12.75">
      <c r="C264" s="3">
        <v>2015</v>
      </c>
      <c r="D264" s="3">
        <v>34</v>
      </c>
      <c r="E264" s="3">
        <v>34</v>
      </c>
    </row>
    <row r="265" spans="3:5" ht="12.75">
      <c r="C265" s="3">
        <v>2016</v>
      </c>
      <c r="D265" s="3">
        <v>37</v>
      </c>
      <c r="E265" s="3">
        <v>37</v>
      </c>
    </row>
    <row r="266" spans="3:5" ht="12.75">
      <c r="C266" s="3">
        <v>2017</v>
      </c>
      <c r="D266" s="3">
        <v>40</v>
      </c>
      <c r="E266" s="3">
        <v>40</v>
      </c>
    </row>
    <row r="267" spans="3:5" ht="12.75">
      <c r="C267" s="3">
        <v>2018</v>
      </c>
      <c r="D267" s="3">
        <v>43</v>
      </c>
      <c r="E267" s="3">
        <v>43</v>
      </c>
    </row>
    <row r="268" spans="3:5" ht="12.75">
      <c r="C268" s="3">
        <v>2019</v>
      </c>
      <c r="D268" s="3">
        <v>46</v>
      </c>
      <c r="E268" s="3">
        <v>46</v>
      </c>
    </row>
    <row r="269" spans="1:9" ht="12.75">
      <c r="A269" s="68"/>
      <c r="B269" s="88"/>
      <c r="C269" s="4">
        <v>2020</v>
      </c>
      <c r="D269" s="4">
        <v>50</v>
      </c>
      <c r="E269" s="4">
        <v>50</v>
      </c>
      <c r="F269" s="4"/>
      <c r="G269" s="29"/>
      <c r="H269" s="29"/>
      <c r="I269" s="7"/>
    </row>
    <row r="270" spans="1:9" ht="12.75">
      <c r="A270" s="69" t="s">
        <v>336</v>
      </c>
      <c r="B270" s="93" t="s">
        <v>233</v>
      </c>
      <c r="C270" s="2"/>
      <c r="D270" s="2"/>
      <c r="E270" s="2"/>
      <c r="F270" s="2"/>
      <c r="G270" s="24"/>
      <c r="H270" s="24"/>
      <c r="I270" s="5"/>
    </row>
    <row r="271" spans="2:8" ht="25.5">
      <c r="B271" s="73" t="s">
        <v>197</v>
      </c>
      <c r="C271" s="36" t="s">
        <v>84</v>
      </c>
      <c r="D271" s="36">
        <f>D272+D273+D274+D275+D276+D277+D278</f>
        <v>109.00000000000001</v>
      </c>
      <c r="E271" s="36"/>
      <c r="F271" s="36"/>
      <c r="G271" s="30"/>
      <c r="H271" s="30">
        <f>H272+H273+H274+H275+H276+H277+H278</f>
        <v>109.00000000000001</v>
      </c>
    </row>
    <row r="272" spans="3:8" ht="12.75">
      <c r="C272" s="3">
        <v>2011</v>
      </c>
      <c r="D272" s="3">
        <v>23.9</v>
      </c>
      <c r="H272" s="25">
        <v>23.9</v>
      </c>
    </row>
    <row r="273" spans="3:8" ht="12.75">
      <c r="C273" s="3">
        <v>2012</v>
      </c>
      <c r="D273" s="3">
        <v>18.1</v>
      </c>
      <c r="H273" s="25">
        <v>18.1</v>
      </c>
    </row>
    <row r="274" spans="3:8" ht="12.75">
      <c r="C274" s="3">
        <v>2013</v>
      </c>
      <c r="D274" s="3">
        <v>18</v>
      </c>
      <c r="H274" s="25">
        <v>18</v>
      </c>
    </row>
    <row r="275" spans="3:8" ht="12.75">
      <c r="C275" s="3">
        <v>2014</v>
      </c>
      <c r="D275" s="3">
        <v>13.9</v>
      </c>
      <c r="H275" s="25">
        <v>13.9</v>
      </c>
    </row>
    <row r="276" spans="3:8" ht="12.75">
      <c r="C276" s="3">
        <v>2015</v>
      </c>
      <c r="D276" s="3">
        <v>11.2</v>
      </c>
      <c r="H276" s="25">
        <v>11.2</v>
      </c>
    </row>
    <row r="277" spans="3:8" ht="12.75">
      <c r="C277" s="3">
        <v>2016</v>
      </c>
      <c r="D277" s="3">
        <v>10.5</v>
      </c>
      <c r="H277" s="25">
        <v>10.5</v>
      </c>
    </row>
    <row r="278" spans="1:9" ht="12.75">
      <c r="A278" s="68"/>
      <c r="B278" s="88"/>
      <c r="C278" s="4">
        <v>2017</v>
      </c>
      <c r="D278" s="4">
        <v>13.4</v>
      </c>
      <c r="E278" s="4"/>
      <c r="F278" s="4"/>
      <c r="G278" s="29"/>
      <c r="H278" s="29">
        <v>13.4</v>
      </c>
      <c r="I278" s="7"/>
    </row>
    <row r="279" spans="1:9" ht="25.5">
      <c r="A279" s="69" t="s">
        <v>337</v>
      </c>
      <c r="B279" s="93" t="s">
        <v>198</v>
      </c>
      <c r="C279" s="35" t="s">
        <v>84</v>
      </c>
      <c r="D279" s="35">
        <f>D280+D281+D282+D283+D284+D285+D286</f>
        <v>66.7</v>
      </c>
      <c r="E279" s="35"/>
      <c r="F279" s="35"/>
      <c r="G279" s="28"/>
      <c r="H279" s="28">
        <f>H280+H281+H282+H283+H284+H285+H286</f>
        <v>66.7</v>
      </c>
      <c r="I279" s="5"/>
    </row>
    <row r="280" spans="3:8" ht="12.75">
      <c r="C280" s="3">
        <v>2011</v>
      </c>
      <c r="D280" s="3">
        <v>14.4</v>
      </c>
      <c r="H280" s="25">
        <v>14.4</v>
      </c>
    </row>
    <row r="281" spans="3:8" ht="12.75">
      <c r="C281" s="3">
        <v>2012</v>
      </c>
      <c r="D281" s="3">
        <v>10.2</v>
      </c>
      <c r="H281" s="25">
        <v>10.2</v>
      </c>
    </row>
    <row r="282" spans="3:8" ht="12.75">
      <c r="C282" s="3">
        <v>2013</v>
      </c>
      <c r="D282" s="3">
        <v>9.6</v>
      </c>
      <c r="H282" s="25">
        <v>9.6</v>
      </c>
    </row>
    <row r="283" spans="3:8" ht="12.75">
      <c r="C283" s="3">
        <v>2014</v>
      </c>
      <c r="D283" s="3">
        <v>8.4</v>
      </c>
      <c r="H283" s="25">
        <v>8.4</v>
      </c>
    </row>
    <row r="284" spans="3:8" ht="12.75">
      <c r="C284" s="3">
        <v>2015</v>
      </c>
      <c r="D284" s="3">
        <v>10.8</v>
      </c>
      <c r="H284" s="25">
        <v>10.8</v>
      </c>
    </row>
    <row r="285" spans="3:8" ht="12.75">
      <c r="C285" s="3">
        <v>2016</v>
      </c>
      <c r="D285" s="39">
        <v>6.1</v>
      </c>
      <c r="H285" s="45">
        <v>6.1</v>
      </c>
    </row>
    <row r="286" spans="1:9" ht="12.75">
      <c r="A286" s="68"/>
      <c r="B286" s="88"/>
      <c r="C286" s="4">
        <v>2017</v>
      </c>
      <c r="D286" s="4">
        <v>7.2</v>
      </c>
      <c r="E286" s="4"/>
      <c r="F286" s="4"/>
      <c r="G286" s="29"/>
      <c r="H286" s="29">
        <v>7.2</v>
      </c>
      <c r="I286" s="7"/>
    </row>
    <row r="288" spans="1:8" ht="12.75">
      <c r="A288" s="80">
        <v>3</v>
      </c>
      <c r="B288" s="73" t="s">
        <v>178</v>
      </c>
      <c r="C288" s="33" t="s">
        <v>84</v>
      </c>
      <c r="D288" s="33">
        <f>D289+D290++D291+D292+D293+D294+D295+D296+D297+D298</f>
        <v>1692.7</v>
      </c>
      <c r="E288" s="33">
        <f>E289+E290++E291+E292+E293+E294+E295+E296+E297+E298</f>
        <v>1077.7</v>
      </c>
      <c r="F288" s="33">
        <f>F289+F290++F291+F292+F293+F294+F295+F296+F297+F298</f>
        <v>307.5</v>
      </c>
      <c r="G288" s="26">
        <f>G289+G290++G291+G292+G293+G294+G295+G296+G297+G298</f>
        <v>307.5</v>
      </c>
      <c r="H288" s="26">
        <f>H289+H290++H291+H292+H293+H294+H295+H296+H297+H298</f>
        <v>0</v>
      </c>
    </row>
    <row r="289" spans="3:8" ht="12.75">
      <c r="C289" s="33">
        <v>2011</v>
      </c>
      <c r="D289" s="33">
        <f>D300+D308+D309+D310+D324+D335</f>
        <v>56.9</v>
      </c>
      <c r="E289" s="33">
        <f>E300+E308+E309+E310+E324+E335</f>
        <v>45.9</v>
      </c>
      <c r="F289" s="33">
        <f>F300+F308+F309+F310+F324+F335</f>
        <v>5.5</v>
      </c>
      <c r="G289" s="26">
        <f>G300+G308+G309+G310+G324+G335</f>
        <v>5.5</v>
      </c>
      <c r="H289" s="26">
        <f>H300+H308+H309+H310+H324+H335</f>
        <v>0</v>
      </c>
    </row>
    <row r="290" spans="3:8" ht="12.75">
      <c r="C290" s="33">
        <v>2012</v>
      </c>
      <c r="D290" s="33">
        <f>D301+D306+D325+D336+D341</f>
        <v>105.1</v>
      </c>
      <c r="E290" s="33">
        <f>E301+E306+E325+E336+E341</f>
        <v>105.1</v>
      </c>
      <c r="F290" s="33">
        <f>F301+F306+F325+F336+F341</f>
        <v>0</v>
      </c>
      <c r="G290" s="26">
        <f>G301+G306+G325+G336+G341</f>
        <v>0</v>
      </c>
      <c r="H290" s="26">
        <f>H301+H306+H325+H336+H341</f>
        <v>0</v>
      </c>
    </row>
    <row r="291" spans="3:8" ht="12.75">
      <c r="C291" s="33">
        <v>2013</v>
      </c>
      <c r="D291" s="33">
        <f>D302+D321+D326+D342</f>
        <v>117.3</v>
      </c>
      <c r="E291" s="33">
        <f>E302+E321+E326+E342</f>
        <v>110.3</v>
      </c>
      <c r="F291" s="33">
        <f>F302+F321+F326+F342</f>
        <v>3.5</v>
      </c>
      <c r="G291" s="26">
        <f>G302+G321+G326+G342</f>
        <v>3.5</v>
      </c>
      <c r="H291" s="26">
        <f>H302+H321+H326+H342</f>
        <v>0</v>
      </c>
    </row>
    <row r="292" spans="3:8" ht="12.75">
      <c r="C292" s="33">
        <v>2014</v>
      </c>
      <c r="D292" s="33">
        <f>D303+D316+D322+D327</f>
        <v>322.2</v>
      </c>
      <c r="E292" s="33">
        <f>E303+E316+E322+E327</f>
        <v>175.2</v>
      </c>
      <c r="F292" s="33">
        <f>F303+F316+F322+F327</f>
        <v>73.5</v>
      </c>
      <c r="G292" s="26">
        <f>G303+G316+G322+G327</f>
        <v>73.5</v>
      </c>
      <c r="H292" s="26">
        <f>H303+H316+H322+H327</f>
        <v>0</v>
      </c>
    </row>
    <row r="293" spans="3:8" ht="12.75">
      <c r="C293" s="33">
        <v>2015</v>
      </c>
      <c r="D293" s="33">
        <f>D317+D319+D328</f>
        <v>431</v>
      </c>
      <c r="E293" s="33">
        <f>E317+E319+E328</f>
        <v>231</v>
      </c>
      <c r="F293" s="33">
        <f>F317+F319+F328</f>
        <v>100</v>
      </c>
      <c r="G293" s="26">
        <f>G317+G319+G328</f>
        <v>100</v>
      </c>
      <c r="H293" s="26">
        <f>H317+H319+H328</f>
        <v>0</v>
      </c>
    </row>
    <row r="294" spans="3:8" ht="12.75">
      <c r="C294" s="33">
        <v>2016</v>
      </c>
      <c r="D294" s="33">
        <f>D313+D318+D329</f>
        <v>254.3</v>
      </c>
      <c r="E294" s="33">
        <f>E313+E318+E329</f>
        <v>129.3</v>
      </c>
      <c r="F294" s="33">
        <f>F313+F318+F329</f>
        <v>62.5</v>
      </c>
      <c r="G294" s="26">
        <f>G313+G318+G329</f>
        <v>62.5</v>
      </c>
      <c r="H294" s="26">
        <f>H313+H318+H329</f>
        <v>0</v>
      </c>
    </row>
    <row r="295" spans="3:8" ht="12.75">
      <c r="C295" s="33">
        <v>2017</v>
      </c>
      <c r="D295" s="33">
        <f>D314+D330</f>
        <v>252.5</v>
      </c>
      <c r="E295" s="33">
        <f>E314+E330</f>
        <v>127.5</v>
      </c>
      <c r="F295" s="33">
        <f>F314+F330</f>
        <v>62.5</v>
      </c>
      <c r="G295" s="26">
        <f>G314+G330</f>
        <v>62.5</v>
      </c>
      <c r="H295" s="26">
        <f>H314+H330</f>
        <v>0</v>
      </c>
    </row>
    <row r="296" spans="3:8" ht="12.75">
      <c r="C296" s="33">
        <v>2018</v>
      </c>
      <c r="D296" s="33">
        <f>D311+D331+D338</f>
        <v>57.7</v>
      </c>
      <c r="E296" s="33">
        <f>E311+E331+E338</f>
        <v>57.7</v>
      </c>
      <c r="F296" s="33">
        <f>F311+F331+F338</f>
        <v>0</v>
      </c>
      <c r="G296" s="26">
        <f>G311+G331+G338</f>
        <v>0</v>
      </c>
      <c r="H296" s="26">
        <f>H311+H331+H338</f>
        <v>0</v>
      </c>
    </row>
    <row r="297" spans="3:8" ht="12.75">
      <c r="C297" s="33">
        <v>2019</v>
      </c>
      <c r="D297" s="33">
        <f>D307+D332+D304</f>
        <v>52.7</v>
      </c>
      <c r="E297" s="33">
        <f>E307+E332+E304</f>
        <v>52.7</v>
      </c>
      <c r="F297" s="33">
        <f>F307+F332</f>
        <v>0</v>
      </c>
      <c r="G297" s="26">
        <f>G307+G332</f>
        <v>0</v>
      </c>
      <c r="H297" s="26">
        <f>H307+H332</f>
        <v>0</v>
      </c>
    </row>
    <row r="298" spans="1:9" ht="12.75">
      <c r="A298" s="68"/>
      <c r="B298" s="88"/>
      <c r="C298" s="34">
        <v>2020</v>
      </c>
      <c r="D298" s="34">
        <f>D333+D339</f>
        <v>43</v>
      </c>
      <c r="E298" s="34">
        <f>E333+E339</f>
        <v>43</v>
      </c>
      <c r="F298" s="34">
        <f>F333+F339</f>
        <v>0</v>
      </c>
      <c r="G298" s="27">
        <f>G333+G339</f>
        <v>0</v>
      </c>
      <c r="H298" s="27">
        <f>H333+H339</f>
        <v>0</v>
      </c>
      <c r="I298" s="7"/>
    </row>
    <row r="299" spans="1:9" ht="51">
      <c r="A299" s="83" t="s">
        <v>338</v>
      </c>
      <c r="B299" s="93" t="s">
        <v>179</v>
      </c>
      <c r="C299" s="35" t="s">
        <v>84</v>
      </c>
      <c r="D299" s="35">
        <f>D300+D301+D302+D303+D304</f>
        <v>140</v>
      </c>
      <c r="E299" s="35">
        <f>E300+E301+E302+E303+E304</f>
        <v>140</v>
      </c>
      <c r="F299" s="35"/>
      <c r="G299" s="28"/>
      <c r="H299" s="28"/>
      <c r="I299" s="5" t="s">
        <v>217</v>
      </c>
    </row>
    <row r="300" spans="1:5" ht="12.75">
      <c r="A300" s="81"/>
      <c r="C300" s="3">
        <v>2011</v>
      </c>
      <c r="D300" s="3">
        <v>25</v>
      </c>
      <c r="E300" s="3">
        <v>25</v>
      </c>
    </row>
    <row r="301" spans="1:5" ht="12.75">
      <c r="A301" s="81"/>
      <c r="C301" s="3">
        <v>2012</v>
      </c>
      <c r="D301" s="3">
        <v>25</v>
      </c>
      <c r="E301" s="3">
        <v>25</v>
      </c>
    </row>
    <row r="302" spans="1:5" ht="12.75">
      <c r="A302" s="81"/>
      <c r="C302" s="3">
        <v>2013</v>
      </c>
      <c r="D302" s="3">
        <v>40</v>
      </c>
      <c r="E302" s="3">
        <v>40</v>
      </c>
    </row>
    <row r="303" spans="1:5" ht="12.75">
      <c r="A303" s="81"/>
      <c r="C303" s="3">
        <v>2014</v>
      </c>
      <c r="D303" s="3">
        <v>20</v>
      </c>
      <c r="E303" s="3">
        <v>20</v>
      </c>
    </row>
    <row r="304" spans="1:9" ht="12.75">
      <c r="A304" s="82"/>
      <c r="B304" s="88"/>
      <c r="C304" s="4">
        <v>2019</v>
      </c>
      <c r="D304" s="4">
        <v>30</v>
      </c>
      <c r="E304" s="4">
        <v>30</v>
      </c>
      <c r="F304" s="4"/>
      <c r="G304" s="29"/>
      <c r="H304" s="29"/>
      <c r="I304" s="7"/>
    </row>
    <row r="305" spans="1:9" ht="76.5">
      <c r="A305" s="83" t="s">
        <v>339</v>
      </c>
      <c r="B305" s="93" t="s">
        <v>180</v>
      </c>
      <c r="C305" s="35" t="s">
        <v>84</v>
      </c>
      <c r="D305" s="35">
        <f>D306+D307</f>
        <v>30</v>
      </c>
      <c r="E305" s="35">
        <f>E306+E307</f>
        <v>30</v>
      </c>
      <c r="F305" s="35"/>
      <c r="G305" s="28"/>
      <c r="H305" s="28"/>
      <c r="I305" s="5" t="s">
        <v>218</v>
      </c>
    </row>
    <row r="306" spans="1:5" ht="12.75">
      <c r="A306" s="81"/>
      <c r="C306" s="3">
        <v>2012</v>
      </c>
      <c r="D306" s="3">
        <v>15</v>
      </c>
      <c r="E306" s="3">
        <v>15</v>
      </c>
    </row>
    <row r="307" spans="1:9" ht="12.75">
      <c r="A307" s="82"/>
      <c r="B307" s="88"/>
      <c r="C307" s="4">
        <v>2019</v>
      </c>
      <c r="D307" s="4">
        <v>15</v>
      </c>
      <c r="E307" s="4">
        <v>15</v>
      </c>
      <c r="F307" s="4"/>
      <c r="G307" s="29"/>
      <c r="H307" s="29"/>
      <c r="I307" s="7"/>
    </row>
    <row r="308" spans="1:9" ht="25.5">
      <c r="A308" s="70" t="s">
        <v>340</v>
      </c>
      <c r="B308" s="40" t="s">
        <v>183</v>
      </c>
      <c r="C308" s="14">
        <v>2011</v>
      </c>
      <c r="D308" s="14">
        <v>9</v>
      </c>
      <c r="E308" s="14">
        <v>5</v>
      </c>
      <c r="F308" s="14">
        <v>2</v>
      </c>
      <c r="G308" s="14">
        <v>2</v>
      </c>
      <c r="H308" s="10"/>
      <c r="I308" s="11" t="s">
        <v>219</v>
      </c>
    </row>
    <row r="309" spans="1:9" ht="38.25">
      <c r="A309" s="70" t="s">
        <v>341</v>
      </c>
      <c r="B309" s="40" t="s">
        <v>181</v>
      </c>
      <c r="C309" s="14">
        <v>2011</v>
      </c>
      <c r="D309" s="14">
        <v>6</v>
      </c>
      <c r="E309" s="14">
        <v>3</v>
      </c>
      <c r="F309" s="14">
        <v>1.5</v>
      </c>
      <c r="G309" s="14">
        <v>1.5</v>
      </c>
      <c r="H309" s="10"/>
      <c r="I309" s="11" t="s">
        <v>220</v>
      </c>
    </row>
    <row r="310" spans="1:9" ht="38.25">
      <c r="A310" s="70" t="s">
        <v>342</v>
      </c>
      <c r="B310" s="40" t="s">
        <v>182</v>
      </c>
      <c r="C310" s="14">
        <v>2011</v>
      </c>
      <c r="D310" s="14">
        <v>9</v>
      </c>
      <c r="E310" s="14">
        <v>5</v>
      </c>
      <c r="F310" s="14">
        <v>2</v>
      </c>
      <c r="G310" s="14">
        <v>2</v>
      </c>
      <c r="H310" s="10"/>
      <c r="I310" s="11" t="s">
        <v>221</v>
      </c>
    </row>
    <row r="311" spans="1:9" ht="38.25">
      <c r="A311" s="70" t="s">
        <v>343</v>
      </c>
      <c r="B311" s="40" t="s">
        <v>222</v>
      </c>
      <c r="C311" s="14">
        <v>2018</v>
      </c>
      <c r="D311" s="14">
        <v>15</v>
      </c>
      <c r="E311" s="14">
        <v>15</v>
      </c>
      <c r="F311" s="14"/>
      <c r="G311" s="10"/>
      <c r="H311" s="10"/>
      <c r="I311" s="11" t="s">
        <v>223</v>
      </c>
    </row>
    <row r="312" spans="1:9" ht="25.5">
      <c r="A312" s="83" t="s">
        <v>344</v>
      </c>
      <c r="B312" s="93" t="s">
        <v>184</v>
      </c>
      <c r="C312" s="35" t="s">
        <v>84</v>
      </c>
      <c r="D312" s="35">
        <f>D313+D314</f>
        <v>300</v>
      </c>
      <c r="E312" s="35">
        <f>E313+E314</f>
        <v>150</v>
      </c>
      <c r="F312" s="35">
        <f>F313+F314</f>
        <v>75</v>
      </c>
      <c r="G312" s="28">
        <f>G313+G314</f>
        <v>75</v>
      </c>
      <c r="H312" s="24"/>
      <c r="I312" s="5" t="s">
        <v>224</v>
      </c>
    </row>
    <row r="313" spans="1:7" ht="12.75">
      <c r="A313" s="81"/>
      <c r="C313" s="3">
        <v>2016</v>
      </c>
      <c r="D313" s="3">
        <v>50</v>
      </c>
      <c r="E313" s="3">
        <v>25</v>
      </c>
      <c r="F313" s="3">
        <v>12.5</v>
      </c>
      <c r="G313" s="25">
        <v>12.5</v>
      </c>
    </row>
    <row r="314" spans="1:9" ht="12.75">
      <c r="A314" s="82"/>
      <c r="B314" s="88"/>
      <c r="C314" s="4">
        <v>2017</v>
      </c>
      <c r="D314" s="4">
        <v>250</v>
      </c>
      <c r="E314" s="4">
        <v>125</v>
      </c>
      <c r="F314" s="4">
        <v>62.5</v>
      </c>
      <c r="G314" s="29">
        <v>62.5</v>
      </c>
      <c r="H314" s="29"/>
      <c r="I314" s="7"/>
    </row>
    <row r="315" spans="1:9" ht="25.5">
      <c r="A315" s="83" t="s">
        <v>345</v>
      </c>
      <c r="B315" s="93" t="s">
        <v>185</v>
      </c>
      <c r="C315" s="35" t="s">
        <v>84</v>
      </c>
      <c r="D315" s="35">
        <f>D316+D317+D318</f>
        <v>850</v>
      </c>
      <c r="E315" s="35">
        <f>E316+E317+E318</f>
        <v>425</v>
      </c>
      <c r="F315" s="35">
        <f>F316+F317+F318</f>
        <v>212.5</v>
      </c>
      <c r="G315" s="28">
        <f>G316+G317+G318</f>
        <v>212.5</v>
      </c>
      <c r="H315" s="24"/>
      <c r="I315" s="5" t="s">
        <v>225</v>
      </c>
    </row>
    <row r="316" spans="1:7" ht="12.75">
      <c r="A316" s="81"/>
      <c r="C316" s="3">
        <v>2014</v>
      </c>
      <c r="D316" s="3">
        <v>250</v>
      </c>
      <c r="E316" s="3">
        <v>125</v>
      </c>
      <c r="F316" s="3">
        <v>62.5</v>
      </c>
      <c r="G316" s="25">
        <v>62.5</v>
      </c>
    </row>
    <row r="317" spans="1:7" ht="12.75">
      <c r="A317" s="81"/>
      <c r="C317" s="3">
        <v>2015</v>
      </c>
      <c r="D317" s="3">
        <v>400</v>
      </c>
      <c r="E317" s="3">
        <v>200</v>
      </c>
      <c r="F317" s="3">
        <v>100</v>
      </c>
      <c r="G317" s="25">
        <v>100</v>
      </c>
    </row>
    <row r="318" spans="1:9" ht="12.75">
      <c r="A318" s="82"/>
      <c r="B318" s="88"/>
      <c r="C318" s="4">
        <v>2016</v>
      </c>
      <c r="D318" s="4">
        <v>200</v>
      </c>
      <c r="E318" s="4">
        <v>100</v>
      </c>
      <c r="F318" s="4">
        <v>50</v>
      </c>
      <c r="G318" s="29">
        <v>50</v>
      </c>
      <c r="H318" s="29"/>
      <c r="I318" s="7"/>
    </row>
    <row r="319" spans="1:9" ht="38.25">
      <c r="A319" s="70" t="s">
        <v>346</v>
      </c>
      <c r="B319" s="40" t="s">
        <v>190</v>
      </c>
      <c r="C319" s="14">
        <v>2015</v>
      </c>
      <c r="D319" s="14">
        <v>30</v>
      </c>
      <c r="E319" s="14">
        <v>30</v>
      </c>
      <c r="F319" s="14"/>
      <c r="G319" s="10"/>
      <c r="H319" s="10"/>
      <c r="I319" s="11" t="s">
        <v>226</v>
      </c>
    </row>
    <row r="320" spans="1:9" ht="25.5">
      <c r="A320" s="69" t="s">
        <v>347</v>
      </c>
      <c r="B320" s="93" t="s">
        <v>186</v>
      </c>
      <c r="C320" s="35" t="s">
        <v>84</v>
      </c>
      <c r="D320" s="35">
        <f>D321+D322</f>
        <v>60</v>
      </c>
      <c r="E320" s="35">
        <f>E321+E322</f>
        <v>31</v>
      </c>
      <c r="F320" s="35">
        <f>F321+F322</f>
        <v>14.5</v>
      </c>
      <c r="G320" s="28">
        <f>G321+G322</f>
        <v>14.5</v>
      </c>
      <c r="H320" s="28"/>
      <c r="I320" s="5" t="s">
        <v>227</v>
      </c>
    </row>
    <row r="321" spans="3:7" ht="12.75">
      <c r="C321" s="3">
        <v>2013</v>
      </c>
      <c r="D321" s="3">
        <v>15</v>
      </c>
      <c r="E321" s="3">
        <v>8</v>
      </c>
      <c r="F321" s="3">
        <v>3.5</v>
      </c>
      <c r="G321" s="25">
        <v>3.5</v>
      </c>
    </row>
    <row r="322" spans="1:9" ht="12.75">
      <c r="A322" s="68"/>
      <c r="B322" s="88"/>
      <c r="C322" s="4">
        <v>2014</v>
      </c>
      <c r="D322" s="4">
        <v>45</v>
      </c>
      <c r="E322" s="4">
        <v>23</v>
      </c>
      <c r="F322" s="4">
        <v>11</v>
      </c>
      <c r="G322" s="29">
        <v>11</v>
      </c>
      <c r="H322" s="29"/>
      <c r="I322" s="7"/>
    </row>
    <row r="323" spans="1:9" ht="81" customHeight="1">
      <c r="A323" s="69" t="s">
        <v>348</v>
      </c>
      <c r="B323" s="93" t="s">
        <v>187</v>
      </c>
      <c r="C323" s="35" t="s">
        <v>84</v>
      </c>
      <c r="D323" s="35">
        <f>D324+D325+D326+D327+D328+D329+D330+D331+D332+D333</f>
        <v>36.7</v>
      </c>
      <c r="E323" s="35">
        <f>E324+E325+E326+E327+E328+E329+E330+E331+E332+E333</f>
        <v>36.7</v>
      </c>
      <c r="F323" s="35"/>
      <c r="G323" s="28"/>
      <c r="H323" s="28"/>
      <c r="I323" s="5" t="s">
        <v>228</v>
      </c>
    </row>
    <row r="324" spans="3:5" ht="12.75">
      <c r="C324" s="3">
        <v>2011</v>
      </c>
      <c r="D324" s="3">
        <v>3.9</v>
      </c>
      <c r="E324" s="3">
        <v>3.9</v>
      </c>
    </row>
    <row r="325" spans="3:5" ht="12.75">
      <c r="C325" s="3">
        <v>2012</v>
      </c>
      <c r="D325" s="3">
        <v>2.1</v>
      </c>
      <c r="E325" s="3">
        <v>2.1</v>
      </c>
    </row>
    <row r="326" spans="3:5" ht="12.75">
      <c r="C326" s="3">
        <v>2013</v>
      </c>
      <c r="D326" s="3">
        <v>2.3</v>
      </c>
      <c r="E326" s="3">
        <v>2.3</v>
      </c>
    </row>
    <row r="327" spans="3:5" ht="12.75">
      <c r="C327" s="3">
        <v>2014</v>
      </c>
      <c r="D327" s="3">
        <v>7.2</v>
      </c>
      <c r="E327" s="3">
        <v>7.2</v>
      </c>
    </row>
    <row r="328" spans="3:5" ht="12.75">
      <c r="C328" s="3">
        <v>2015</v>
      </c>
      <c r="D328" s="3">
        <v>1</v>
      </c>
      <c r="E328" s="3">
        <v>1</v>
      </c>
    </row>
    <row r="329" spans="3:5" ht="12.75">
      <c r="C329" s="3">
        <v>2016</v>
      </c>
      <c r="D329" s="3">
        <v>4.3</v>
      </c>
      <c r="E329" s="3">
        <v>4.3</v>
      </c>
    </row>
    <row r="330" spans="3:5" ht="12.75">
      <c r="C330" s="3">
        <v>2017</v>
      </c>
      <c r="D330" s="3">
        <v>2.5</v>
      </c>
      <c r="E330" s="3">
        <v>2.5</v>
      </c>
    </row>
    <row r="331" spans="3:5" ht="12.75">
      <c r="C331" s="3">
        <v>2018</v>
      </c>
      <c r="D331" s="3">
        <v>2.7</v>
      </c>
      <c r="E331" s="3">
        <v>2.7</v>
      </c>
    </row>
    <row r="332" spans="3:5" ht="12.75">
      <c r="C332" s="3">
        <v>2019</v>
      </c>
      <c r="D332" s="3">
        <v>7.7</v>
      </c>
      <c r="E332" s="3">
        <v>7.7</v>
      </c>
    </row>
    <row r="333" spans="1:9" ht="12.75">
      <c r="A333" s="68"/>
      <c r="B333" s="88"/>
      <c r="C333" s="4">
        <v>2020</v>
      </c>
      <c r="D333" s="4">
        <v>3</v>
      </c>
      <c r="E333" s="4">
        <v>3</v>
      </c>
      <c r="F333" s="4"/>
      <c r="G333" s="29"/>
      <c r="H333" s="29"/>
      <c r="I333" s="7"/>
    </row>
    <row r="334" spans="1:9" ht="42.75" customHeight="1">
      <c r="A334" s="69" t="s">
        <v>349</v>
      </c>
      <c r="B334" s="93" t="s">
        <v>188</v>
      </c>
      <c r="C334" s="35" t="s">
        <v>84</v>
      </c>
      <c r="D334" s="35">
        <f>D335+D336</f>
        <v>7</v>
      </c>
      <c r="E334" s="35">
        <f>E335+E336</f>
        <v>7</v>
      </c>
      <c r="F334" s="35"/>
      <c r="G334" s="28"/>
      <c r="H334" s="28"/>
      <c r="I334" s="5" t="s">
        <v>229</v>
      </c>
    </row>
    <row r="335" spans="3:5" ht="12.75">
      <c r="C335" s="3">
        <v>2011</v>
      </c>
      <c r="D335" s="3">
        <v>4</v>
      </c>
      <c r="E335" s="3">
        <v>4</v>
      </c>
    </row>
    <row r="336" spans="1:9" ht="12.75">
      <c r="A336" s="68"/>
      <c r="B336" s="88"/>
      <c r="C336" s="4">
        <v>2012</v>
      </c>
      <c r="D336" s="4">
        <v>3</v>
      </c>
      <c r="E336" s="4">
        <v>3</v>
      </c>
      <c r="F336" s="4"/>
      <c r="G336" s="29"/>
      <c r="H336" s="29"/>
      <c r="I336" s="7"/>
    </row>
    <row r="337" spans="1:9" ht="38.25">
      <c r="A337" s="69" t="s">
        <v>350</v>
      </c>
      <c r="B337" s="93" t="s">
        <v>189</v>
      </c>
      <c r="C337" s="35" t="s">
        <v>84</v>
      </c>
      <c r="D337" s="35">
        <f>D338+D339</f>
        <v>80</v>
      </c>
      <c r="E337" s="35">
        <f>E338+E339</f>
        <v>80</v>
      </c>
      <c r="F337" s="35"/>
      <c r="G337" s="28"/>
      <c r="H337" s="28"/>
      <c r="I337" s="5" t="s">
        <v>231</v>
      </c>
    </row>
    <row r="338" spans="3:5" ht="12.75">
      <c r="C338" s="3">
        <v>2018</v>
      </c>
      <c r="D338" s="3">
        <v>40</v>
      </c>
      <c r="E338" s="3">
        <v>40</v>
      </c>
    </row>
    <row r="339" spans="1:9" ht="12.75">
      <c r="A339" s="68"/>
      <c r="B339" s="88"/>
      <c r="C339" s="4">
        <v>2020</v>
      </c>
      <c r="D339" s="4">
        <v>40</v>
      </c>
      <c r="E339" s="4">
        <v>40</v>
      </c>
      <c r="F339" s="4"/>
      <c r="G339" s="29"/>
      <c r="H339" s="29"/>
      <c r="I339" s="7"/>
    </row>
    <row r="340" spans="1:9" ht="38.25">
      <c r="A340" s="69" t="s">
        <v>351</v>
      </c>
      <c r="B340" s="93" t="s">
        <v>230</v>
      </c>
      <c r="C340" s="35" t="s">
        <v>84</v>
      </c>
      <c r="D340" s="35">
        <f>D341+D342</f>
        <v>120</v>
      </c>
      <c r="E340" s="35">
        <f>E341+E342</f>
        <v>120</v>
      </c>
      <c r="F340" s="35"/>
      <c r="G340" s="28"/>
      <c r="H340" s="28"/>
      <c r="I340" s="5" t="s">
        <v>231</v>
      </c>
    </row>
    <row r="341" spans="3:5" ht="12.75">
      <c r="C341" s="3">
        <v>2012</v>
      </c>
      <c r="D341" s="3">
        <v>60</v>
      </c>
      <c r="E341" s="3">
        <v>60</v>
      </c>
    </row>
    <row r="342" spans="1:9" ht="12.75">
      <c r="A342" s="68"/>
      <c r="B342" s="88"/>
      <c r="C342" s="4">
        <v>2013</v>
      </c>
      <c r="D342" s="4">
        <v>60</v>
      </c>
      <c r="E342" s="4">
        <v>60</v>
      </c>
      <c r="F342" s="4"/>
      <c r="G342" s="29"/>
      <c r="H342" s="29"/>
      <c r="I342" s="7"/>
    </row>
    <row r="344" spans="1:8" ht="12.75">
      <c r="A344" s="80">
        <v>4</v>
      </c>
      <c r="B344" s="73" t="s">
        <v>191</v>
      </c>
      <c r="C344" s="33" t="s">
        <v>84</v>
      </c>
      <c r="D344" s="33">
        <f>D345+D346+D347+D348+D349+D350+D351+D352+D353+D354</f>
        <v>18.150999999999996</v>
      </c>
      <c r="E344" s="33">
        <f>E345+E346+E347+E348+E349+E350+E351+E352+E353+E354</f>
        <v>18.150999999999996</v>
      </c>
      <c r="F344" s="33"/>
      <c r="G344" s="26"/>
      <c r="H344" s="26"/>
    </row>
    <row r="345" spans="3:8" ht="12.75">
      <c r="C345" s="33">
        <v>2011</v>
      </c>
      <c r="D345" s="33">
        <f>D356+D367+D378+D389+D400+D411+D422+D433+D444+D455+D466+D477+D490+D493+D505</f>
        <v>2.138</v>
      </c>
      <c r="E345" s="33">
        <f>E356+E367+E378+E389+E400+E411+E422+E433+E444+E455+E466+E477+E490+E493+E505</f>
        <v>2.138</v>
      </c>
      <c r="F345" s="33"/>
      <c r="G345" s="26"/>
      <c r="H345" s="26"/>
    </row>
    <row r="346" spans="3:8" ht="12.75">
      <c r="C346" s="33">
        <v>2012</v>
      </c>
      <c r="D346" s="33">
        <f>D357+D368+D379+D390+D401+D412+D423+D434+D445+D456+D467+D478+D487+D488+D491+D494+D499+D504</f>
        <v>4.787999999999999</v>
      </c>
      <c r="E346" s="33">
        <f>E357+E368+E379+E390+E401+E412+E423+E434+E445+E456+E467+E478+E487+E488+E491+E494+E499+E504</f>
        <v>4.787999999999999</v>
      </c>
      <c r="F346" s="33"/>
      <c r="G346" s="26"/>
      <c r="H346" s="26"/>
    </row>
    <row r="347" spans="3:8" ht="12.75">
      <c r="C347" s="33">
        <v>2013</v>
      </c>
      <c r="D347" s="33">
        <f>D358+D369+D380+D391+D402+D413+D424+D435+D446+D457+D468+D479+D495+D498</f>
        <v>1.345</v>
      </c>
      <c r="E347" s="33">
        <f>E358+E369+E380+E391+E402+E413+E424+E435+E446+E457+E468+E479+E495+E498</f>
        <v>1.345</v>
      </c>
      <c r="F347" s="33"/>
      <c r="G347" s="26"/>
      <c r="H347" s="26"/>
    </row>
    <row r="348" spans="3:8" ht="12.75">
      <c r="C348" s="33">
        <v>2014</v>
      </c>
      <c r="D348" s="33">
        <f>D359+D370+D381+D392+D403+D414+D425+D436+D447+D458+D469+D480+D496+D500</f>
        <v>1.285</v>
      </c>
      <c r="E348" s="33">
        <f>E359+E370+E381+E392+E403+E414+E425+E436+E447+E458+E469+E480+E496+E500</f>
        <v>1.285</v>
      </c>
      <c r="F348" s="33"/>
      <c r="G348" s="26"/>
      <c r="H348" s="26"/>
    </row>
    <row r="349" spans="3:8" ht="12.75">
      <c r="C349" s="33">
        <v>2015</v>
      </c>
      <c r="D349" s="33">
        <f>D360+D371+D382+D393+D404+D415+D426+D437+D448+D459+D470+D481+D497+D501</f>
        <v>1.282</v>
      </c>
      <c r="E349" s="33">
        <f>E360+E371+E382+E393+E404+E415+E426+E437+E448+E459+E470+E481+E497+E501</f>
        <v>1.282</v>
      </c>
      <c r="F349" s="33"/>
      <c r="G349" s="26"/>
      <c r="H349" s="26"/>
    </row>
    <row r="350" spans="3:8" ht="12.75">
      <c r="C350" s="33">
        <v>2016</v>
      </c>
      <c r="D350" s="33">
        <f>D361+D372+D383+D394+D405+D416+D427+D438+D449+D460+D471+D482+D502</f>
        <v>1.642</v>
      </c>
      <c r="E350" s="33">
        <f>E361+E372+E383+E394+E405+E416+E427+E438+E449+E460+E471+E482+E502</f>
        <v>1.642</v>
      </c>
      <c r="F350" s="33"/>
      <c r="G350" s="26"/>
      <c r="H350" s="26"/>
    </row>
    <row r="351" spans="3:8" ht="12.75">
      <c r="C351" s="33">
        <v>2017</v>
      </c>
      <c r="D351" s="33">
        <f>D362+D373+D384+D395+D406+D417+D428+D439+D450+D461+D472+D483</f>
        <v>1.077</v>
      </c>
      <c r="E351" s="33">
        <f>E362+E373+E384+E395+E406+E417+E428+E439+E450+E461+E472+E483</f>
        <v>1.077</v>
      </c>
      <c r="F351" s="33"/>
      <c r="G351" s="26"/>
      <c r="H351" s="26"/>
    </row>
    <row r="352" spans="3:8" ht="12.75">
      <c r="C352" s="33">
        <v>2018</v>
      </c>
      <c r="D352" s="33">
        <f>D363+D374+D385+D396+D407+D418+D429+D440+D451+D462+D473+D484+D503</f>
        <v>2.38</v>
      </c>
      <c r="E352" s="33">
        <f>E363+E374+E385+E396+E407+E418+E429+E440+E451+E462+E473+E484+E503</f>
        <v>2.38</v>
      </c>
      <c r="F352" s="33"/>
      <c r="G352" s="26"/>
      <c r="H352" s="26"/>
    </row>
    <row r="353" spans="3:8" ht="12.75">
      <c r="C353" s="33">
        <v>2019</v>
      </c>
      <c r="D353" s="33">
        <f>D364+D375+D386+D397+D408+D419+D430+D441+D452+D463+D474+D485</f>
        <v>1.1070000000000002</v>
      </c>
      <c r="E353" s="33">
        <f>E364+E375+E386+E397+E408+E419+E430+E441+E452+E463+E474+E485</f>
        <v>1.1070000000000002</v>
      </c>
      <c r="F353" s="33"/>
      <c r="G353" s="26"/>
      <c r="H353" s="26"/>
    </row>
    <row r="354" spans="1:9" ht="12.75">
      <c r="A354" s="68"/>
      <c r="B354" s="88"/>
      <c r="C354" s="34">
        <v>2020</v>
      </c>
      <c r="D354" s="34">
        <f>D365+D376+D387+D398+D409+D420+D431+D442+D453+D464+D475+D486</f>
        <v>1.1070000000000002</v>
      </c>
      <c r="E354" s="34">
        <f>E365+E376+E387+E398+E409+E420+E431+E442+E453+E464+E475+E486</f>
        <v>1.1070000000000002</v>
      </c>
      <c r="F354" s="34"/>
      <c r="G354" s="27"/>
      <c r="H354" s="27"/>
      <c r="I354" s="7"/>
    </row>
    <row r="355" spans="1:9" ht="32.25" customHeight="1">
      <c r="A355" s="83" t="s">
        <v>352</v>
      </c>
      <c r="B355" s="93" t="s">
        <v>195</v>
      </c>
      <c r="C355" s="35" t="s">
        <v>84</v>
      </c>
      <c r="D355" s="35">
        <f>D356+D357+D358+D359+D360+D361+D362+D363+D364+D365</f>
        <v>0.556</v>
      </c>
      <c r="E355" s="35">
        <f>E356+E357+E358+E359+E360+E361+E362+E363+E364+E365</f>
        <v>0.556</v>
      </c>
      <c r="F355" s="35"/>
      <c r="G355" s="28"/>
      <c r="H355" s="28"/>
      <c r="I355" s="5"/>
    </row>
    <row r="356" spans="1:5" ht="12.75">
      <c r="A356" s="81"/>
      <c r="C356" s="3">
        <v>2011</v>
      </c>
      <c r="D356" s="3">
        <v>0.05</v>
      </c>
      <c r="E356" s="3">
        <v>0.05</v>
      </c>
    </row>
    <row r="357" spans="1:5" ht="12.75">
      <c r="A357" s="81"/>
      <c r="C357" s="3">
        <v>2012</v>
      </c>
      <c r="D357" s="3">
        <v>0.05</v>
      </c>
      <c r="E357" s="3">
        <v>0.05</v>
      </c>
    </row>
    <row r="358" spans="1:5" ht="12.75">
      <c r="A358" s="81"/>
      <c r="C358" s="3">
        <v>2013</v>
      </c>
      <c r="D358" s="3">
        <v>0.053</v>
      </c>
      <c r="E358" s="3">
        <v>0.053</v>
      </c>
    </row>
    <row r="359" spans="1:5" ht="12.75">
      <c r="A359" s="81"/>
      <c r="C359" s="3">
        <v>2014</v>
      </c>
      <c r="D359" s="3">
        <v>0.053</v>
      </c>
      <c r="E359" s="3">
        <v>0.053</v>
      </c>
    </row>
    <row r="360" spans="1:5" ht="12.75">
      <c r="A360" s="81"/>
      <c r="C360" s="3">
        <v>2015</v>
      </c>
      <c r="D360" s="3">
        <v>0.056</v>
      </c>
      <c r="E360" s="3">
        <v>0.056</v>
      </c>
    </row>
    <row r="361" spans="1:5" ht="12.75">
      <c r="A361" s="81"/>
      <c r="C361" s="3">
        <v>2016</v>
      </c>
      <c r="D361" s="3">
        <v>0.056</v>
      </c>
      <c r="E361" s="3">
        <v>0.056</v>
      </c>
    </row>
    <row r="362" spans="1:5" ht="12.75">
      <c r="A362" s="81"/>
      <c r="C362" s="3">
        <v>2017</v>
      </c>
      <c r="D362" s="3">
        <v>0.059</v>
      </c>
      <c r="E362" s="3">
        <v>0.059</v>
      </c>
    </row>
    <row r="363" spans="1:5" ht="12.75">
      <c r="A363" s="81"/>
      <c r="C363" s="3">
        <v>2018</v>
      </c>
      <c r="D363" s="3">
        <v>0.059</v>
      </c>
      <c r="E363" s="3">
        <v>0.059</v>
      </c>
    </row>
    <row r="364" spans="1:5" ht="12.75">
      <c r="A364" s="81"/>
      <c r="C364" s="3">
        <v>2019</v>
      </c>
      <c r="D364" s="3">
        <v>0.06</v>
      </c>
      <c r="E364" s="3">
        <v>0.06</v>
      </c>
    </row>
    <row r="365" spans="1:9" ht="12.75">
      <c r="A365" s="82"/>
      <c r="B365" s="88"/>
      <c r="C365" s="4">
        <v>2020</v>
      </c>
      <c r="D365" s="4">
        <v>0.06</v>
      </c>
      <c r="E365" s="4">
        <v>0.06</v>
      </c>
      <c r="F365" s="4"/>
      <c r="G365" s="29"/>
      <c r="H365" s="29"/>
      <c r="I365" s="7"/>
    </row>
    <row r="366" spans="1:9" ht="25.5">
      <c r="A366" s="83" t="s">
        <v>353</v>
      </c>
      <c r="B366" s="93" t="s">
        <v>192</v>
      </c>
      <c r="C366" s="35" t="s">
        <v>84</v>
      </c>
      <c r="D366" s="35">
        <f>D367+D368+D369+D370+D371+D372+D373+D374+D375+D376</f>
        <v>0.356</v>
      </c>
      <c r="E366" s="35">
        <f>E367+E368+E369+E370+E371+E372+E373+E374+E375+E376</f>
        <v>0.356</v>
      </c>
      <c r="F366" s="35"/>
      <c r="G366" s="28"/>
      <c r="H366" s="28"/>
      <c r="I366" s="5"/>
    </row>
    <row r="367" spans="1:5" ht="12.75">
      <c r="A367" s="81"/>
      <c r="C367" s="3">
        <v>2011</v>
      </c>
      <c r="D367" s="3">
        <v>0.03</v>
      </c>
      <c r="E367" s="3">
        <v>0.03</v>
      </c>
    </row>
    <row r="368" spans="1:5" ht="12.75">
      <c r="A368" s="81"/>
      <c r="C368" s="3">
        <v>2012</v>
      </c>
      <c r="D368" s="3">
        <v>0.03</v>
      </c>
      <c r="E368" s="3">
        <v>0.03</v>
      </c>
    </row>
    <row r="369" spans="1:5" ht="12.75">
      <c r="A369" s="81"/>
      <c r="C369" s="3">
        <v>2013</v>
      </c>
      <c r="D369" s="3">
        <v>0.033</v>
      </c>
      <c r="E369" s="3">
        <v>0.033</v>
      </c>
    </row>
    <row r="370" spans="1:5" ht="12.75">
      <c r="A370" s="81"/>
      <c r="C370" s="3">
        <v>2014</v>
      </c>
      <c r="D370" s="3">
        <v>0.033</v>
      </c>
      <c r="E370" s="3">
        <v>0.033</v>
      </c>
    </row>
    <row r="371" spans="1:5" ht="12.75">
      <c r="A371" s="81"/>
      <c r="C371" s="3">
        <v>2015</v>
      </c>
      <c r="D371" s="3">
        <v>0.036</v>
      </c>
      <c r="E371" s="3">
        <v>0.036</v>
      </c>
    </row>
    <row r="372" spans="1:5" ht="12.75">
      <c r="A372" s="81"/>
      <c r="C372" s="3">
        <v>2016</v>
      </c>
      <c r="D372" s="3">
        <v>0.036</v>
      </c>
      <c r="E372" s="3">
        <v>0.036</v>
      </c>
    </row>
    <row r="373" spans="1:5" ht="12.75">
      <c r="A373" s="81"/>
      <c r="C373" s="3">
        <v>2017</v>
      </c>
      <c r="D373" s="3">
        <v>0.039</v>
      </c>
      <c r="E373" s="3">
        <v>0.039</v>
      </c>
    </row>
    <row r="374" spans="1:5" ht="12.75">
      <c r="A374" s="81"/>
      <c r="C374" s="3">
        <v>2018</v>
      </c>
      <c r="D374" s="3">
        <v>0.039</v>
      </c>
      <c r="E374" s="3">
        <v>0.039</v>
      </c>
    </row>
    <row r="375" spans="1:5" ht="12.75">
      <c r="A375" s="81"/>
      <c r="C375" s="3">
        <v>2019</v>
      </c>
      <c r="D375" s="3">
        <v>0.04</v>
      </c>
      <c r="E375" s="3">
        <v>0.04</v>
      </c>
    </row>
    <row r="376" spans="1:9" ht="12.75">
      <c r="A376" s="82"/>
      <c r="B376" s="88"/>
      <c r="C376" s="4">
        <v>2020</v>
      </c>
      <c r="D376" s="4">
        <v>0.04</v>
      </c>
      <c r="E376" s="4">
        <v>0.04</v>
      </c>
      <c r="F376" s="4"/>
      <c r="G376" s="29"/>
      <c r="H376" s="29"/>
      <c r="I376" s="7"/>
    </row>
    <row r="377" spans="1:9" ht="25.5">
      <c r="A377" s="83" t="s">
        <v>354</v>
      </c>
      <c r="B377" s="93" t="s">
        <v>193</v>
      </c>
      <c r="C377" s="35" t="s">
        <v>84</v>
      </c>
      <c r="D377" s="35">
        <f>D378+D379+D380+D381+D382+D383+D384+D385+D386+D387</f>
        <v>1.3120000000000003</v>
      </c>
      <c r="E377" s="35">
        <f>E378+E379+E380+E381+E382+E383+E384+E385+E386+E387</f>
        <v>1.3120000000000003</v>
      </c>
      <c r="F377" s="35"/>
      <c r="G377" s="28"/>
      <c r="H377" s="28"/>
      <c r="I377" s="5"/>
    </row>
    <row r="378" spans="1:5" ht="12.75">
      <c r="A378" s="81"/>
      <c r="C378" s="3">
        <v>2011</v>
      </c>
      <c r="D378" s="3">
        <v>0.12</v>
      </c>
      <c r="E378" s="3">
        <v>0.12</v>
      </c>
    </row>
    <row r="379" spans="1:5" ht="12.75">
      <c r="A379" s="81"/>
      <c r="C379" s="3">
        <v>2012</v>
      </c>
      <c r="D379" s="3">
        <v>0.12</v>
      </c>
      <c r="E379" s="3">
        <v>0.12</v>
      </c>
    </row>
    <row r="380" spans="1:5" ht="12.75">
      <c r="A380" s="81"/>
      <c r="C380" s="3">
        <v>2013</v>
      </c>
      <c r="D380" s="3">
        <v>0.126</v>
      </c>
      <c r="E380" s="3">
        <v>0.126</v>
      </c>
    </row>
    <row r="381" spans="1:5" ht="12.75">
      <c r="A381" s="81"/>
      <c r="C381" s="3">
        <v>2014</v>
      </c>
      <c r="D381" s="3">
        <v>0.126</v>
      </c>
      <c r="E381" s="3">
        <v>0.126</v>
      </c>
    </row>
    <row r="382" spans="1:5" ht="12.75">
      <c r="A382" s="81"/>
      <c r="C382" s="3">
        <v>2015</v>
      </c>
      <c r="D382" s="3">
        <v>0.132</v>
      </c>
      <c r="E382" s="3">
        <v>0.132</v>
      </c>
    </row>
    <row r="383" spans="1:5" ht="12.75">
      <c r="A383" s="81"/>
      <c r="C383" s="3">
        <v>2016</v>
      </c>
      <c r="D383" s="3">
        <v>0.132</v>
      </c>
      <c r="E383" s="3">
        <v>0.132</v>
      </c>
    </row>
    <row r="384" spans="1:5" ht="12.75">
      <c r="A384" s="81"/>
      <c r="C384" s="3">
        <v>2017</v>
      </c>
      <c r="D384" s="3">
        <v>0.138</v>
      </c>
      <c r="E384" s="3">
        <v>0.138</v>
      </c>
    </row>
    <row r="385" spans="1:5" ht="12.75">
      <c r="A385" s="81"/>
      <c r="C385" s="3">
        <v>2018</v>
      </c>
      <c r="D385" s="3">
        <v>0.138</v>
      </c>
      <c r="E385" s="3">
        <v>0.138</v>
      </c>
    </row>
    <row r="386" spans="1:5" ht="12.75">
      <c r="A386" s="81"/>
      <c r="C386" s="3">
        <v>2019</v>
      </c>
      <c r="D386" s="3">
        <v>0.14</v>
      </c>
      <c r="E386" s="3">
        <v>0.14</v>
      </c>
    </row>
    <row r="387" spans="1:9" ht="12.75">
      <c r="A387" s="82"/>
      <c r="B387" s="88"/>
      <c r="C387" s="4">
        <v>2020</v>
      </c>
      <c r="D387" s="4">
        <v>0.14</v>
      </c>
      <c r="E387" s="4">
        <v>0.14</v>
      </c>
      <c r="F387" s="4"/>
      <c r="G387" s="29"/>
      <c r="H387" s="29"/>
      <c r="I387" s="7"/>
    </row>
    <row r="388" spans="1:9" ht="25.5">
      <c r="A388" s="83" t="s">
        <v>355</v>
      </c>
      <c r="B388" s="93" t="s">
        <v>194</v>
      </c>
      <c r="C388" s="35" t="s">
        <v>84</v>
      </c>
      <c r="D388" s="35">
        <f>D389+D390+D391+D392+D393+D394+D395+D396+D397+D398</f>
        <v>0.43999999999999995</v>
      </c>
      <c r="E388" s="35">
        <f>E389+E390+E391+E392+E393+E394+E395+E396+E397+E398</f>
        <v>0.43999999999999995</v>
      </c>
      <c r="F388" s="35"/>
      <c r="G388" s="28"/>
      <c r="H388" s="28"/>
      <c r="I388" s="5"/>
    </row>
    <row r="389" spans="1:5" ht="12.75">
      <c r="A389" s="81"/>
      <c r="C389" s="3">
        <v>2011</v>
      </c>
      <c r="D389" s="3">
        <v>0.04</v>
      </c>
      <c r="E389" s="3">
        <v>0.04</v>
      </c>
    </row>
    <row r="390" spans="1:5" ht="12.75">
      <c r="A390" s="81"/>
      <c r="C390" s="3">
        <v>2012</v>
      </c>
      <c r="D390" s="3">
        <v>0.04</v>
      </c>
      <c r="E390" s="3">
        <v>0.04</v>
      </c>
    </row>
    <row r="391" spans="1:5" ht="12.75">
      <c r="A391" s="81"/>
      <c r="C391" s="3">
        <v>2013</v>
      </c>
      <c r="D391" s="3">
        <v>0.042</v>
      </c>
      <c r="E391" s="3">
        <v>0.042</v>
      </c>
    </row>
    <row r="392" spans="1:5" ht="12.75">
      <c r="A392" s="81"/>
      <c r="C392" s="3">
        <v>2014</v>
      </c>
      <c r="D392" s="3">
        <v>0.042</v>
      </c>
      <c r="E392" s="3">
        <v>0.042</v>
      </c>
    </row>
    <row r="393" spans="1:5" ht="12.75">
      <c r="A393" s="81"/>
      <c r="C393" s="3">
        <v>2015</v>
      </c>
      <c r="D393" s="3">
        <v>0.044</v>
      </c>
      <c r="E393" s="3">
        <v>0.044</v>
      </c>
    </row>
    <row r="394" spans="1:5" ht="12.75">
      <c r="A394" s="81"/>
      <c r="C394" s="3">
        <v>2016</v>
      </c>
      <c r="D394" s="3">
        <v>0.044</v>
      </c>
      <c r="E394" s="3">
        <v>0.044</v>
      </c>
    </row>
    <row r="395" spans="1:5" ht="12.75">
      <c r="A395" s="81"/>
      <c r="C395" s="3">
        <v>2017</v>
      </c>
      <c r="D395" s="3">
        <v>0.046</v>
      </c>
      <c r="E395" s="3">
        <v>0.046</v>
      </c>
    </row>
    <row r="396" spans="1:5" ht="12.75">
      <c r="A396" s="81"/>
      <c r="C396" s="3">
        <v>2018</v>
      </c>
      <c r="D396" s="3">
        <v>0.046</v>
      </c>
      <c r="E396" s="3">
        <v>0.046</v>
      </c>
    </row>
    <row r="397" spans="1:5" ht="12.75">
      <c r="A397" s="81"/>
      <c r="C397" s="3">
        <v>2019</v>
      </c>
      <c r="D397" s="3">
        <v>0.048</v>
      </c>
      <c r="E397" s="3">
        <v>0.048</v>
      </c>
    </row>
    <row r="398" spans="1:9" ht="12.75">
      <c r="A398" s="82"/>
      <c r="B398" s="88"/>
      <c r="C398" s="4">
        <v>2020</v>
      </c>
      <c r="D398" s="4">
        <v>0.048</v>
      </c>
      <c r="E398" s="4">
        <v>0.048</v>
      </c>
      <c r="F398" s="4"/>
      <c r="G398" s="29"/>
      <c r="H398" s="29"/>
      <c r="I398" s="7"/>
    </row>
    <row r="399" spans="1:9" ht="25.5">
      <c r="A399" s="83" t="s">
        <v>356</v>
      </c>
      <c r="B399" s="93" t="s">
        <v>196</v>
      </c>
      <c r="C399" s="35" t="s">
        <v>84</v>
      </c>
      <c r="D399" s="35">
        <f>D400+D401+D402+D403+D404+D405+D406+D407+D408+D409</f>
        <v>0.9599999999999999</v>
      </c>
      <c r="E399" s="35">
        <f>E400+E401+E402+E403+E404+E405+E406+E407+E408+E409</f>
        <v>0.9599999999999999</v>
      </c>
      <c r="F399" s="35"/>
      <c r="G399" s="28"/>
      <c r="H399" s="28"/>
      <c r="I399" s="5"/>
    </row>
    <row r="400" spans="1:5" ht="12.75">
      <c r="A400" s="81"/>
      <c r="C400" s="3">
        <v>2011</v>
      </c>
      <c r="D400" s="3">
        <v>0.09</v>
      </c>
      <c r="E400" s="3">
        <v>0.09</v>
      </c>
    </row>
    <row r="401" spans="1:5" ht="12.75">
      <c r="A401" s="81"/>
      <c r="C401" s="3">
        <v>2012</v>
      </c>
      <c r="D401" s="3">
        <v>0.09</v>
      </c>
      <c r="E401" s="3">
        <v>0.09</v>
      </c>
    </row>
    <row r="402" spans="1:5" ht="12.75">
      <c r="A402" s="81"/>
      <c r="C402" s="3">
        <v>2013</v>
      </c>
      <c r="D402" s="3">
        <v>0.093</v>
      </c>
      <c r="E402" s="3">
        <v>0.093</v>
      </c>
    </row>
    <row r="403" spans="1:5" ht="12.75">
      <c r="A403" s="81"/>
      <c r="C403" s="3">
        <v>2014</v>
      </c>
      <c r="D403" s="3">
        <v>0.093</v>
      </c>
      <c r="E403" s="3">
        <v>0.093</v>
      </c>
    </row>
    <row r="404" spans="1:5" ht="12.75">
      <c r="A404" s="81"/>
      <c r="C404" s="3">
        <v>2015</v>
      </c>
      <c r="D404" s="3">
        <v>0.096</v>
      </c>
      <c r="E404" s="3">
        <v>0.096</v>
      </c>
    </row>
    <row r="405" spans="1:5" ht="12.75">
      <c r="A405" s="81"/>
      <c r="C405" s="3">
        <v>2016</v>
      </c>
      <c r="D405" s="3">
        <v>0.096</v>
      </c>
      <c r="E405" s="3">
        <v>0.096</v>
      </c>
    </row>
    <row r="406" spans="1:5" ht="12.75">
      <c r="A406" s="81"/>
      <c r="C406" s="3">
        <v>2017</v>
      </c>
      <c r="D406" s="3">
        <v>0.099</v>
      </c>
      <c r="E406" s="3">
        <v>0.099</v>
      </c>
    </row>
    <row r="407" spans="1:5" ht="12.75">
      <c r="A407" s="81"/>
      <c r="C407" s="3">
        <v>2018</v>
      </c>
      <c r="D407" s="3">
        <v>0.099</v>
      </c>
      <c r="E407" s="3">
        <v>0.099</v>
      </c>
    </row>
    <row r="408" spans="1:5" ht="12.75">
      <c r="A408" s="81"/>
      <c r="C408" s="3">
        <v>2019</v>
      </c>
      <c r="D408" s="3">
        <v>0.102</v>
      </c>
      <c r="E408" s="3">
        <v>0.102</v>
      </c>
    </row>
    <row r="409" spans="1:9" ht="12.75">
      <c r="A409" s="82"/>
      <c r="B409" s="88"/>
      <c r="C409" s="4">
        <v>2020</v>
      </c>
      <c r="D409" s="4">
        <v>0.102</v>
      </c>
      <c r="E409" s="4">
        <v>0.102</v>
      </c>
      <c r="F409" s="4"/>
      <c r="G409" s="29"/>
      <c r="H409" s="29"/>
      <c r="I409" s="7"/>
    </row>
    <row r="410" spans="1:9" ht="25.5">
      <c r="A410" s="83" t="s">
        <v>357</v>
      </c>
      <c r="B410" s="93" t="s">
        <v>199</v>
      </c>
      <c r="C410" s="35" t="s">
        <v>84</v>
      </c>
      <c r="D410" s="35">
        <f>D411+D412+D413+D414+D415+D416+D417+D418+D419+D420</f>
        <v>1.2600000000000002</v>
      </c>
      <c r="E410" s="35">
        <f>E411+E412+E413+E414+E415+E416+E417+E418+E419+E420</f>
        <v>1.2600000000000002</v>
      </c>
      <c r="F410" s="35"/>
      <c r="G410" s="28"/>
      <c r="H410" s="28"/>
      <c r="I410" s="5"/>
    </row>
    <row r="411" spans="1:5" ht="12.75">
      <c r="A411" s="81"/>
      <c r="C411" s="3">
        <v>2011</v>
      </c>
      <c r="D411" s="3">
        <v>0.12</v>
      </c>
      <c r="E411" s="3">
        <v>0.12</v>
      </c>
    </row>
    <row r="412" spans="1:5" ht="12.75">
      <c r="A412" s="81"/>
      <c r="C412" s="3">
        <v>2012</v>
      </c>
      <c r="D412" s="3">
        <v>0.12</v>
      </c>
      <c r="E412" s="3">
        <v>0.12</v>
      </c>
    </row>
    <row r="413" spans="1:5" ht="12.75">
      <c r="A413" s="81"/>
      <c r="C413" s="3">
        <v>2013</v>
      </c>
      <c r="D413" s="3">
        <v>0.123</v>
      </c>
      <c r="E413" s="3">
        <v>0.123</v>
      </c>
    </row>
    <row r="414" spans="1:5" ht="12.75">
      <c r="A414" s="81"/>
      <c r="C414" s="3">
        <v>2014</v>
      </c>
      <c r="D414" s="3">
        <v>0.123</v>
      </c>
      <c r="E414" s="3">
        <v>0.123</v>
      </c>
    </row>
    <row r="415" spans="1:5" ht="12.75">
      <c r="A415" s="81"/>
      <c r="C415" s="3">
        <v>2015</v>
      </c>
      <c r="D415" s="3">
        <v>0.126</v>
      </c>
      <c r="E415" s="3">
        <v>0.126</v>
      </c>
    </row>
    <row r="416" spans="1:5" ht="12.75">
      <c r="A416" s="81"/>
      <c r="C416" s="3">
        <v>2016</v>
      </c>
      <c r="D416" s="3">
        <v>0.126</v>
      </c>
      <c r="E416" s="3">
        <v>0.126</v>
      </c>
    </row>
    <row r="417" spans="1:5" ht="12.75">
      <c r="A417" s="81"/>
      <c r="C417" s="3">
        <v>2017</v>
      </c>
      <c r="D417" s="3">
        <v>0.129</v>
      </c>
      <c r="E417" s="3">
        <v>0.129</v>
      </c>
    </row>
    <row r="418" spans="1:5" ht="12.75">
      <c r="A418" s="81"/>
      <c r="C418" s="3">
        <v>2018</v>
      </c>
      <c r="D418" s="3">
        <v>0.129</v>
      </c>
      <c r="E418" s="3">
        <v>0.129</v>
      </c>
    </row>
    <row r="419" spans="1:5" ht="12.75">
      <c r="A419" s="81"/>
      <c r="C419" s="3">
        <v>2019</v>
      </c>
      <c r="D419" s="3">
        <v>0.132</v>
      </c>
      <c r="E419" s="3">
        <v>0.132</v>
      </c>
    </row>
    <row r="420" spans="1:9" ht="12.75">
      <c r="A420" s="82"/>
      <c r="B420" s="88"/>
      <c r="C420" s="4">
        <v>2020</v>
      </c>
      <c r="D420" s="4">
        <v>0.132</v>
      </c>
      <c r="E420" s="4">
        <v>0.132</v>
      </c>
      <c r="F420" s="4"/>
      <c r="G420" s="29"/>
      <c r="H420" s="29"/>
      <c r="I420" s="7"/>
    </row>
    <row r="421" spans="1:9" ht="38.25">
      <c r="A421" s="83" t="s">
        <v>358</v>
      </c>
      <c r="B421" s="93" t="s">
        <v>200</v>
      </c>
      <c r="C421" s="35" t="s">
        <v>84</v>
      </c>
      <c r="D421" s="35">
        <f>D422+D423+D424+D425+D426+D427+D428+D429+D430+D431</f>
        <v>0.8599999999999999</v>
      </c>
      <c r="E421" s="35">
        <f>E422+E423+E424+E425+E426+E427+E428+E429+E430+E431</f>
        <v>0.8599999999999999</v>
      </c>
      <c r="F421" s="35"/>
      <c r="G421" s="28"/>
      <c r="H421" s="28"/>
      <c r="I421" s="5"/>
    </row>
    <row r="422" spans="1:5" ht="12.75">
      <c r="A422" s="81"/>
      <c r="C422" s="3">
        <v>2011</v>
      </c>
      <c r="D422" s="3">
        <v>0.08</v>
      </c>
      <c r="E422" s="3">
        <v>0.08</v>
      </c>
    </row>
    <row r="423" spans="1:5" ht="12.75">
      <c r="A423" s="81"/>
      <c r="C423" s="3">
        <v>2012</v>
      </c>
      <c r="D423" s="3">
        <v>0.08</v>
      </c>
      <c r="E423" s="3">
        <v>0.08</v>
      </c>
    </row>
    <row r="424" spans="1:5" ht="12.75">
      <c r="A424" s="81"/>
      <c r="C424" s="3">
        <v>2013</v>
      </c>
      <c r="D424" s="3">
        <v>0.083</v>
      </c>
      <c r="E424" s="3">
        <v>0.083</v>
      </c>
    </row>
    <row r="425" spans="1:5" ht="12.75">
      <c r="A425" s="81"/>
      <c r="C425" s="3">
        <v>2014</v>
      </c>
      <c r="D425" s="3">
        <v>0.083</v>
      </c>
      <c r="E425" s="3">
        <v>0.083</v>
      </c>
    </row>
    <row r="426" spans="1:5" ht="12.75">
      <c r="A426" s="81"/>
      <c r="C426" s="3">
        <v>2015</v>
      </c>
      <c r="D426" s="3">
        <v>0.086</v>
      </c>
      <c r="E426" s="3">
        <v>0.086</v>
      </c>
    </row>
    <row r="427" spans="1:5" ht="12.75">
      <c r="A427" s="81"/>
      <c r="C427" s="3">
        <v>2016</v>
      </c>
      <c r="D427" s="3">
        <v>0.086</v>
      </c>
      <c r="E427" s="3">
        <v>0.086</v>
      </c>
    </row>
    <row r="428" spans="1:5" ht="12.75">
      <c r="A428" s="81"/>
      <c r="C428" s="3">
        <v>2017</v>
      </c>
      <c r="D428" s="3">
        <v>0.089</v>
      </c>
      <c r="E428" s="3">
        <v>0.089</v>
      </c>
    </row>
    <row r="429" spans="1:5" ht="12.75">
      <c r="A429" s="81"/>
      <c r="C429" s="3">
        <v>2018</v>
      </c>
      <c r="D429" s="3">
        <v>0.089</v>
      </c>
      <c r="E429" s="3">
        <v>0.089</v>
      </c>
    </row>
    <row r="430" spans="1:5" ht="12.75">
      <c r="A430" s="81"/>
      <c r="C430" s="3">
        <v>2019</v>
      </c>
      <c r="D430" s="3">
        <v>0.092</v>
      </c>
      <c r="E430" s="3">
        <v>0.092</v>
      </c>
    </row>
    <row r="431" spans="1:9" ht="12.75">
      <c r="A431" s="82"/>
      <c r="B431" s="88"/>
      <c r="C431" s="4">
        <v>2020</v>
      </c>
      <c r="D431" s="4">
        <v>0.092</v>
      </c>
      <c r="E431" s="4">
        <v>0.092</v>
      </c>
      <c r="F431" s="4"/>
      <c r="G431" s="29"/>
      <c r="H431" s="29"/>
      <c r="I431" s="7"/>
    </row>
    <row r="432" spans="1:9" ht="38.25">
      <c r="A432" s="83">
        <v>4.8</v>
      </c>
      <c r="B432" s="93" t="s">
        <v>201</v>
      </c>
      <c r="C432" s="35" t="s">
        <v>84</v>
      </c>
      <c r="D432" s="35">
        <f>D433+D434+D435+D436+D437+D438+D439+D440+D441+D442</f>
        <v>1.2600000000000002</v>
      </c>
      <c r="E432" s="35">
        <f>E433+E434+E435+E436+E437+E438+E439+E440+E441+E442</f>
        <v>1.2600000000000002</v>
      </c>
      <c r="F432" s="35"/>
      <c r="G432" s="28"/>
      <c r="H432" s="28"/>
      <c r="I432" s="5"/>
    </row>
    <row r="433" spans="1:5" ht="12.75">
      <c r="A433" s="81"/>
      <c r="C433" s="3">
        <v>2011</v>
      </c>
      <c r="D433" s="3">
        <v>0.12</v>
      </c>
      <c r="E433" s="3">
        <v>0.12</v>
      </c>
    </row>
    <row r="434" spans="1:5" ht="12.75">
      <c r="A434" s="81"/>
      <c r="C434" s="3">
        <v>2012</v>
      </c>
      <c r="D434" s="3">
        <v>0.12</v>
      </c>
      <c r="E434" s="3">
        <v>0.12</v>
      </c>
    </row>
    <row r="435" spans="1:5" ht="12.75">
      <c r="A435" s="81"/>
      <c r="C435" s="3">
        <v>2013</v>
      </c>
      <c r="D435" s="3">
        <v>0.123</v>
      </c>
      <c r="E435" s="3">
        <v>0.123</v>
      </c>
    </row>
    <row r="436" spans="1:5" ht="12.75">
      <c r="A436" s="81"/>
      <c r="C436" s="3">
        <v>2014</v>
      </c>
      <c r="D436" s="3">
        <v>0.123</v>
      </c>
      <c r="E436" s="3">
        <v>0.123</v>
      </c>
    </row>
    <row r="437" spans="1:5" ht="12.75">
      <c r="A437" s="81"/>
      <c r="C437" s="3">
        <v>2015</v>
      </c>
      <c r="D437" s="3">
        <v>0.126</v>
      </c>
      <c r="E437" s="3">
        <v>0.126</v>
      </c>
    </row>
    <row r="438" spans="1:5" ht="12.75">
      <c r="A438" s="81"/>
      <c r="C438" s="3">
        <v>2016</v>
      </c>
      <c r="D438" s="3">
        <v>0.126</v>
      </c>
      <c r="E438" s="3">
        <v>0.126</v>
      </c>
    </row>
    <row r="439" spans="1:5" ht="12.75">
      <c r="A439" s="81"/>
      <c r="C439" s="3">
        <v>2017</v>
      </c>
      <c r="D439" s="3">
        <v>0.129</v>
      </c>
      <c r="E439" s="3">
        <v>0.129</v>
      </c>
    </row>
    <row r="440" spans="1:5" ht="12.75">
      <c r="A440" s="81"/>
      <c r="C440" s="3">
        <v>2018</v>
      </c>
      <c r="D440" s="3">
        <v>0.129</v>
      </c>
      <c r="E440" s="3">
        <v>0.129</v>
      </c>
    </row>
    <row r="441" spans="1:5" ht="12.75">
      <c r="A441" s="81"/>
      <c r="C441" s="3">
        <v>2019</v>
      </c>
      <c r="D441" s="3">
        <v>0.132</v>
      </c>
      <c r="E441" s="3">
        <v>0.132</v>
      </c>
    </row>
    <row r="442" spans="1:9" ht="12.75">
      <c r="A442" s="82"/>
      <c r="B442" s="88"/>
      <c r="C442" s="4">
        <v>2020</v>
      </c>
      <c r="D442" s="4">
        <v>0.132</v>
      </c>
      <c r="E442" s="4">
        <v>0.132</v>
      </c>
      <c r="F442" s="4"/>
      <c r="G442" s="29"/>
      <c r="H442" s="29"/>
      <c r="I442" s="7"/>
    </row>
    <row r="443" spans="1:9" ht="25.5">
      <c r="A443" s="83" t="s">
        <v>359</v>
      </c>
      <c r="B443" s="93" t="s">
        <v>202</v>
      </c>
      <c r="C443" s="35" t="s">
        <v>84</v>
      </c>
      <c r="D443" s="35">
        <f>D444+D445+D446+D447+D448+D449+D450+D451+D452+D453</f>
        <v>0.51</v>
      </c>
      <c r="E443" s="35">
        <f>E444+E445+E446+E447+E448+E449+E450+E451+E452+E453</f>
        <v>0.51</v>
      </c>
      <c r="F443" s="35"/>
      <c r="G443" s="28"/>
      <c r="H443" s="28"/>
      <c r="I443" s="5"/>
    </row>
    <row r="444" spans="1:5" ht="12.75">
      <c r="A444" s="81"/>
      <c r="C444" s="3">
        <v>2011</v>
      </c>
      <c r="D444" s="3">
        <v>0.045</v>
      </c>
      <c r="E444" s="3">
        <v>0.045</v>
      </c>
    </row>
    <row r="445" spans="1:5" ht="12.75">
      <c r="A445" s="81"/>
      <c r="C445" s="3">
        <v>2012</v>
      </c>
      <c r="D445" s="3">
        <v>0.045</v>
      </c>
      <c r="E445" s="3">
        <v>0.045</v>
      </c>
    </row>
    <row r="446" spans="1:5" ht="12.75">
      <c r="A446" s="81"/>
      <c r="C446" s="3">
        <v>2013</v>
      </c>
      <c r="D446" s="3">
        <v>0.048</v>
      </c>
      <c r="E446" s="3">
        <v>0.048</v>
      </c>
    </row>
    <row r="447" spans="1:5" ht="12.75">
      <c r="A447" s="81"/>
      <c r="C447" s="3">
        <v>2014</v>
      </c>
      <c r="D447" s="3">
        <v>0.048</v>
      </c>
      <c r="E447" s="3">
        <v>0.048</v>
      </c>
    </row>
    <row r="448" spans="1:5" ht="12.75">
      <c r="A448" s="81"/>
      <c r="C448" s="3">
        <v>2015</v>
      </c>
      <c r="D448" s="3">
        <v>0.051</v>
      </c>
      <c r="E448" s="3">
        <v>0.051</v>
      </c>
    </row>
    <row r="449" spans="1:5" ht="12.75">
      <c r="A449" s="81"/>
      <c r="C449" s="3">
        <v>2016</v>
      </c>
      <c r="D449" s="3">
        <v>0.051</v>
      </c>
      <c r="E449" s="3">
        <v>0.051</v>
      </c>
    </row>
    <row r="450" spans="1:5" ht="12.75">
      <c r="A450" s="81"/>
      <c r="C450" s="3">
        <v>2017</v>
      </c>
      <c r="D450" s="3">
        <v>0.054</v>
      </c>
      <c r="E450" s="3">
        <v>0.054</v>
      </c>
    </row>
    <row r="451" spans="1:5" ht="12.75">
      <c r="A451" s="81"/>
      <c r="C451" s="3">
        <v>2018</v>
      </c>
      <c r="D451" s="3">
        <v>0.054</v>
      </c>
      <c r="E451" s="3">
        <v>0.054</v>
      </c>
    </row>
    <row r="452" spans="1:5" ht="12.75">
      <c r="A452" s="81"/>
      <c r="C452" s="3">
        <v>2019</v>
      </c>
      <c r="D452" s="3">
        <v>0.057</v>
      </c>
      <c r="E452" s="3">
        <v>0.057</v>
      </c>
    </row>
    <row r="453" spans="1:9" ht="12.75">
      <c r="A453" s="82"/>
      <c r="B453" s="88"/>
      <c r="C453" s="4">
        <v>2020</v>
      </c>
      <c r="D453" s="4">
        <v>0.057</v>
      </c>
      <c r="E453" s="4">
        <v>0.057</v>
      </c>
      <c r="F453" s="4"/>
      <c r="G453" s="29"/>
      <c r="H453" s="29"/>
      <c r="I453" s="7"/>
    </row>
    <row r="454" spans="1:9" ht="25.5">
      <c r="A454" s="69" t="s">
        <v>360</v>
      </c>
      <c r="B454" s="93" t="s">
        <v>203</v>
      </c>
      <c r="C454" s="35" t="s">
        <v>84</v>
      </c>
      <c r="D454" s="35">
        <f>D455+D456+D457+D458+D459+D460+D461+D462+D463+D464</f>
        <v>1.2600000000000002</v>
      </c>
      <c r="E454" s="35">
        <f>E455+E456+E457+E458+E459+E460+E461+E462+E463+E464</f>
        <v>1.2600000000000002</v>
      </c>
      <c r="F454" s="35"/>
      <c r="G454" s="28"/>
      <c r="H454" s="28"/>
      <c r="I454" s="5"/>
    </row>
    <row r="455" spans="3:5" ht="12.75">
      <c r="C455" s="3">
        <v>2011</v>
      </c>
      <c r="D455" s="3">
        <v>0.12</v>
      </c>
      <c r="E455" s="3">
        <v>0.12</v>
      </c>
    </row>
    <row r="456" spans="3:5" ht="12.75">
      <c r="C456" s="3">
        <v>2012</v>
      </c>
      <c r="D456" s="3">
        <v>0.12</v>
      </c>
      <c r="E456" s="3">
        <v>0.12</v>
      </c>
    </row>
    <row r="457" spans="3:5" ht="12.75">
      <c r="C457" s="3">
        <v>2013</v>
      </c>
      <c r="D457" s="3">
        <v>0.123</v>
      </c>
      <c r="E457" s="3">
        <v>0.123</v>
      </c>
    </row>
    <row r="458" spans="3:5" ht="12.75">
      <c r="C458" s="3">
        <v>2014</v>
      </c>
      <c r="D458" s="3">
        <v>0.123</v>
      </c>
      <c r="E458" s="3">
        <v>0.123</v>
      </c>
    </row>
    <row r="459" spans="3:5" ht="12.75">
      <c r="C459" s="3">
        <v>2015</v>
      </c>
      <c r="D459" s="3">
        <v>0.126</v>
      </c>
      <c r="E459" s="3">
        <v>0.126</v>
      </c>
    </row>
    <row r="460" spans="3:5" ht="12.75">
      <c r="C460" s="3">
        <v>2016</v>
      </c>
      <c r="D460" s="3">
        <v>0.126</v>
      </c>
      <c r="E460" s="3">
        <v>0.126</v>
      </c>
    </row>
    <row r="461" spans="3:5" ht="12.75">
      <c r="C461" s="3">
        <v>2017</v>
      </c>
      <c r="D461" s="3">
        <v>0.129</v>
      </c>
      <c r="E461" s="3">
        <v>0.129</v>
      </c>
    </row>
    <row r="462" spans="3:5" ht="12.75">
      <c r="C462" s="3">
        <v>2018</v>
      </c>
      <c r="D462" s="3">
        <v>0.129</v>
      </c>
      <c r="E462" s="3">
        <v>0.129</v>
      </c>
    </row>
    <row r="463" spans="3:5" ht="12.75">
      <c r="C463" s="3">
        <v>2019</v>
      </c>
      <c r="D463" s="3">
        <v>0.132</v>
      </c>
      <c r="E463" s="3">
        <v>0.132</v>
      </c>
    </row>
    <row r="464" spans="1:9" ht="12.75">
      <c r="A464" s="68"/>
      <c r="B464" s="88"/>
      <c r="C464" s="4">
        <v>2020</v>
      </c>
      <c r="D464" s="4">
        <v>0.132</v>
      </c>
      <c r="E464" s="4">
        <v>0.132</v>
      </c>
      <c r="F464" s="4"/>
      <c r="G464" s="29"/>
      <c r="H464" s="29"/>
      <c r="I464" s="7"/>
    </row>
    <row r="465" spans="1:9" ht="25.5">
      <c r="A465" s="69" t="s">
        <v>361</v>
      </c>
      <c r="B465" s="93" t="s">
        <v>204</v>
      </c>
      <c r="C465" s="35" t="s">
        <v>84</v>
      </c>
      <c r="D465" s="35">
        <f>D466+D467+D468+D469+D470+D471+D472+D473+D474+D475</f>
        <v>0.367</v>
      </c>
      <c r="E465" s="35">
        <f>E466+E467+E468+E469+E470+E471+E472+E473+E474+E475</f>
        <v>0.367</v>
      </c>
      <c r="F465" s="35"/>
      <c r="G465" s="28"/>
      <c r="H465" s="28"/>
      <c r="I465" s="5"/>
    </row>
    <row r="466" spans="3:5" ht="12.75">
      <c r="C466" s="3">
        <v>2011</v>
      </c>
      <c r="D466" s="3">
        <v>0.033</v>
      </c>
      <c r="E466" s="3">
        <v>0.033</v>
      </c>
    </row>
    <row r="467" spans="3:5" ht="12.75">
      <c r="C467" s="3">
        <v>2012</v>
      </c>
      <c r="D467" s="3">
        <v>0.033</v>
      </c>
      <c r="E467" s="3">
        <v>0.033</v>
      </c>
    </row>
    <row r="468" spans="3:5" ht="12.75">
      <c r="C468" s="3">
        <v>2013</v>
      </c>
      <c r="D468" s="3">
        <v>0.035</v>
      </c>
      <c r="E468" s="3">
        <v>0.035</v>
      </c>
    </row>
    <row r="469" spans="3:5" ht="12.75">
      <c r="C469" s="3">
        <v>2014</v>
      </c>
      <c r="D469" s="3">
        <v>0.035</v>
      </c>
      <c r="E469" s="3">
        <v>0.035</v>
      </c>
    </row>
    <row r="470" spans="3:5" ht="12.75">
      <c r="C470" s="3">
        <v>2015</v>
      </c>
      <c r="D470" s="3">
        <v>0.037</v>
      </c>
      <c r="E470" s="3">
        <v>0.037</v>
      </c>
    </row>
    <row r="471" spans="3:5" ht="12.75">
      <c r="C471" s="3">
        <v>2016</v>
      </c>
      <c r="D471" s="3">
        <v>0.037</v>
      </c>
      <c r="E471" s="3">
        <v>0.037</v>
      </c>
    </row>
    <row r="472" spans="3:5" ht="12.75">
      <c r="C472" s="3">
        <v>2017</v>
      </c>
      <c r="D472" s="3">
        <v>0.037</v>
      </c>
      <c r="E472" s="3">
        <v>0.037</v>
      </c>
    </row>
    <row r="473" spans="3:5" ht="12.75">
      <c r="C473" s="3">
        <v>2018</v>
      </c>
      <c r="D473" s="3">
        <v>0.04</v>
      </c>
      <c r="E473" s="3">
        <v>0.04</v>
      </c>
    </row>
    <row r="474" spans="3:5" ht="12.75">
      <c r="C474" s="3">
        <v>2019</v>
      </c>
      <c r="D474" s="3">
        <v>0.04</v>
      </c>
      <c r="E474" s="3">
        <v>0.04</v>
      </c>
    </row>
    <row r="475" spans="1:9" ht="12.75">
      <c r="A475" s="68"/>
      <c r="B475" s="88"/>
      <c r="C475" s="4">
        <v>2020</v>
      </c>
      <c r="D475" s="4">
        <v>0.04</v>
      </c>
      <c r="E475" s="4">
        <v>0.04</v>
      </c>
      <c r="F475" s="4"/>
      <c r="G475" s="29"/>
      <c r="H475" s="29"/>
      <c r="I475" s="7"/>
    </row>
    <row r="476" spans="1:9" ht="12.75">
      <c r="A476" s="69" t="s">
        <v>362</v>
      </c>
      <c r="B476" s="93" t="s">
        <v>205</v>
      </c>
      <c r="C476" s="35" t="s">
        <v>84</v>
      </c>
      <c r="D476" s="35">
        <f>D477+D478+D479+D480+D481+D482+D483+D484+D485+D486</f>
        <v>1.2600000000000002</v>
      </c>
      <c r="E476" s="35">
        <f>E477+E478+E479+E480+E481+E482+E483+E484+E485+E486</f>
        <v>1.2600000000000002</v>
      </c>
      <c r="F476" s="35"/>
      <c r="G476" s="28"/>
      <c r="H476" s="28"/>
      <c r="I476" s="5"/>
    </row>
    <row r="477" spans="3:5" ht="12.75">
      <c r="C477" s="3">
        <v>2011</v>
      </c>
      <c r="D477" s="3">
        <v>0.12</v>
      </c>
      <c r="E477" s="3">
        <v>0.12</v>
      </c>
    </row>
    <row r="478" spans="3:5" ht="12.75">
      <c r="C478" s="3">
        <v>2012</v>
      </c>
      <c r="D478" s="3">
        <v>0.12</v>
      </c>
      <c r="E478" s="3">
        <v>0.12</v>
      </c>
    </row>
    <row r="479" spans="3:5" ht="12.75">
      <c r="C479" s="3">
        <v>2013</v>
      </c>
      <c r="D479" s="3">
        <v>0.123</v>
      </c>
      <c r="E479" s="3">
        <v>0.123</v>
      </c>
    </row>
    <row r="480" spans="3:5" ht="12.75">
      <c r="C480" s="3">
        <v>2014</v>
      </c>
      <c r="D480" s="3">
        <v>0.123</v>
      </c>
      <c r="E480" s="3">
        <v>0.123</v>
      </c>
    </row>
    <row r="481" spans="3:5" ht="12.75">
      <c r="C481" s="3">
        <v>2015</v>
      </c>
      <c r="D481" s="3">
        <v>0.126</v>
      </c>
      <c r="E481" s="3">
        <v>0.126</v>
      </c>
    </row>
    <row r="482" spans="3:5" ht="12.75">
      <c r="C482" s="3">
        <v>2016</v>
      </c>
      <c r="D482" s="3">
        <v>0.126</v>
      </c>
      <c r="E482" s="3">
        <v>0.126</v>
      </c>
    </row>
    <row r="483" spans="3:5" ht="12.75">
      <c r="C483" s="3">
        <v>2017</v>
      </c>
      <c r="D483" s="3">
        <v>0.129</v>
      </c>
      <c r="E483" s="3">
        <v>0.129</v>
      </c>
    </row>
    <row r="484" spans="3:5" ht="12.75">
      <c r="C484" s="3">
        <v>2018</v>
      </c>
      <c r="D484" s="3">
        <v>0.129</v>
      </c>
      <c r="E484" s="3">
        <v>0.129</v>
      </c>
    </row>
    <row r="485" spans="3:5" ht="12.75">
      <c r="C485" s="3">
        <v>2019</v>
      </c>
      <c r="D485" s="3">
        <v>0.132</v>
      </c>
      <c r="E485" s="3">
        <v>0.132</v>
      </c>
    </row>
    <row r="486" spans="1:9" ht="12.75">
      <c r="A486" s="68"/>
      <c r="B486" s="88"/>
      <c r="C486" s="4">
        <v>2020</v>
      </c>
      <c r="D486" s="4">
        <v>0.132</v>
      </c>
      <c r="E486" s="4">
        <v>0.132</v>
      </c>
      <c r="F486" s="4"/>
      <c r="G486" s="29"/>
      <c r="H486" s="29"/>
      <c r="I486" s="7"/>
    </row>
    <row r="487" spans="1:9" ht="25.5">
      <c r="A487" s="66" t="s">
        <v>363</v>
      </c>
      <c r="B487" s="40" t="s">
        <v>206</v>
      </c>
      <c r="C487" s="14">
        <v>2012</v>
      </c>
      <c r="D487" s="14">
        <v>0.6</v>
      </c>
      <c r="E487" s="14">
        <v>0.6</v>
      </c>
      <c r="F487" s="14"/>
      <c r="G487" s="14"/>
      <c r="H487" s="10"/>
      <c r="I487" s="11"/>
    </row>
    <row r="488" spans="1:9" ht="38.25">
      <c r="A488" s="66" t="s">
        <v>364</v>
      </c>
      <c r="B488" s="40" t="s">
        <v>207</v>
      </c>
      <c r="C488" s="14">
        <v>2012</v>
      </c>
      <c r="D488" s="14">
        <v>2.3</v>
      </c>
      <c r="E488" s="14">
        <v>2.3</v>
      </c>
      <c r="F488" s="14"/>
      <c r="G488" s="14"/>
      <c r="H488" s="10"/>
      <c r="I488" s="11"/>
    </row>
    <row r="489" spans="1:9" ht="25.5">
      <c r="A489" s="69" t="s">
        <v>365</v>
      </c>
      <c r="B489" s="93" t="s">
        <v>261</v>
      </c>
      <c r="C489" s="35" t="s">
        <v>84</v>
      </c>
      <c r="D489" s="35">
        <f>D490+D491</f>
        <v>0.26</v>
      </c>
      <c r="E489" s="35">
        <f>E490+E491</f>
        <v>0.26</v>
      </c>
      <c r="F489" s="35"/>
      <c r="G489" s="28"/>
      <c r="H489" s="28"/>
      <c r="I489" s="5"/>
    </row>
    <row r="490" spans="3:5" ht="12.75">
      <c r="C490" s="3">
        <v>2011</v>
      </c>
      <c r="D490" s="3">
        <v>0.13</v>
      </c>
      <c r="E490" s="3">
        <v>0.13</v>
      </c>
    </row>
    <row r="491" spans="1:9" ht="12.75">
      <c r="A491" s="68"/>
      <c r="B491" s="88"/>
      <c r="C491" s="4">
        <v>2012</v>
      </c>
      <c r="D491" s="4">
        <v>0.13</v>
      </c>
      <c r="E491" s="4">
        <v>0.13</v>
      </c>
      <c r="F491" s="4"/>
      <c r="G491" s="29"/>
      <c r="H491" s="29"/>
      <c r="I491" s="7"/>
    </row>
    <row r="492" spans="1:9" ht="25.5">
      <c r="A492" s="69" t="s">
        <v>366</v>
      </c>
      <c r="B492" s="93" t="s">
        <v>208</v>
      </c>
      <c r="C492" s="35" t="s">
        <v>84</v>
      </c>
      <c r="D492" s="35">
        <f>D493+D494+D495+D496+D497</f>
        <v>0.2</v>
      </c>
      <c r="E492" s="35">
        <f>E493+E494+E495+E496</f>
        <v>0.16</v>
      </c>
      <c r="F492" s="35"/>
      <c r="G492" s="28"/>
      <c r="H492" s="28"/>
      <c r="I492" s="5"/>
    </row>
    <row r="493" spans="3:5" ht="12.75">
      <c r="C493" s="3">
        <v>2011</v>
      </c>
      <c r="D493" s="3">
        <v>0.04</v>
      </c>
      <c r="E493" s="3">
        <v>0.04</v>
      </c>
    </row>
    <row r="494" spans="3:5" ht="12.75">
      <c r="C494" s="3">
        <v>2012</v>
      </c>
      <c r="D494" s="3">
        <v>0.04</v>
      </c>
      <c r="E494" s="3">
        <v>0.04</v>
      </c>
    </row>
    <row r="495" spans="3:5" ht="12.75">
      <c r="C495" s="3">
        <v>2013</v>
      </c>
      <c r="D495" s="3">
        <v>0.04</v>
      </c>
      <c r="E495" s="3">
        <v>0.04</v>
      </c>
    </row>
    <row r="496" spans="3:5" ht="12.75">
      <c r="C496" s="3">
        <v>2014</v>
      </c>
      <c r="D496" s="3">
        <v>0.04</v>
      </c>
      <c r="E496" s="3">
        <v>0.04</v>
      </c>
    </row>
    <row r="497" spans="1:9" ht="12.75">
      <c r="A497" s="68"/>
      <c r="B497" s="88"/>
      <c r="C497" s="4">
        <v>2015</v>
      </c>
      <c r="D497" s="4">
        <v>0.04</v>
      </c>
      <c r="E497" s="4">
        <v>0.04</v>
      </c>
      <c r="F497" s="4"/>
      <c r="G497" s="29"/>
      <c r="H497" s="29"/>
      <c r="I497" s="7"/>
    </row>
    <row r="498" spans="1:9" ht="12.75">
      <c r="A498" s="66" t="s">
        <v>367</v>
      </c>
      <c r="B498" s="40" t="s">
        <v>209</v>
      </c>
      <c r="C498" s="14">
        <v>2013</v>
      </c>
      <c r="D498" s="14">
        <v>0.3</v>
      </c>
      <c r="E498" s="14">
        <v>0.3</v>
      </c>
      <c r="F498" s="14"/>
      <c r="G498" s="14"/>
      <c r="H498" s="14"/>
      <c r="I498" s="11"/>
    </row>
    <row r="499" spans="1:9" ht="25.5">
      <c r="A499" s="66" t="s">
        <v>368</v>
      </c>
      <c r="B499" s="40" t="s">
        <v>210</v>
      </c>
      <c r="C499" s="14">
        <v>2012</v>
      </c>
      <c r="D499" s="14">
        <v>0.35</v>
      </c>
      <c r="E499" s="14">
        <v>0.35</v>
      </c>
      <c r="F499" s="14"/>
      <c r="G499" s="14"/>
      <c r="H499" s="14"/>
      <c r="I499" s="11"/>
    </row>
    <row r="500" spans="1:9" ht="25.5">
      <c r="A500" s="66" t="s">
        <v>369</v>
      </c>
      <c r="B500" s="40" t="s">
        <v>211</v>
      </c>
      <c r="C500" s="14">
        <v>2014</v>
      </c>
      <c r="D500" s="14">
        <v>0.24</v>
      </c>
      <c r="E500" s="14">
        <v>0.24</v>
      </c>
      <c r="F500" s="14"/>
      <c r="G500" s="14"/>
      <c r="H500" s="14"/>
      <c r="I500" s="11"/>
    </row>
    <row r="501" spans="1:9" ht="25.5">
      <c r="A501" s="66" t="s">
        <v>370</v>
      </c>
      <c r="B501" s="40" t="s">
        <v>212</v>
      </c>
      <c r="C501" s="14">
        <v>2015</v>
      </c>
      <c r="D501" s="14">
        <v>0.2</v>
      </c>
      <c r="E501" s="14">
        <v>0.2</v>
      </c>
      <c r="F501" s="14"/>
      <c r="G501" s="14"/>
      <c r="H501" s="14"/>
      <c r="I501" s="11"/>
    </row>
    <row r="502" spans="1:9" ht="12.75">
      <c r="A502" s="66" t="s">
        <v>371</v>
      </c>
      <c r="B502" s="40" t="s">
        <v>213</v>
      </c>
      <c r="C502" s="14">
        <v>2016</v>
      </c>
      <c r="D502" s="14">
        <v>0.6</v>
      </c>
      <c r="E502" s="14">
        <v>0.6</v>
      </c>
      <c r="F502" s="14"/>
      <c r="G502" s="14"/>
      <c r="H502" s="14"/>
      <c r="I502" s="11"/>
    </row>
    <row r="503" spans="1:9" ht="12.75">
      <c r="A503" s="66" t="s">
        <v>372</v>
      </c>
      <c r="B503" s="40" t="s">
        <v>214</v>
      </c>
      <c r="C503" s="14">
        <v>2018</v>
      </c>
      <c r="D503" s="14">
        <v>1.3</v>
      </c>
      <c r="E503" s="14">
        <v>1.3</v>
      </c>
      <c r="F503" s="14"/>
      <c r="G503" s="14"/>
      <c r="H503" s="14"/>
      <c r="I503" s="11"/>
    </row>
    <row r="504" spans="1:9" ht="25.5">
      <c r="A504" s="66" t="s">
        <v>373</v>
      </c>
      <c r="B504" s="40" t="s">
        <v>215</v>
      </c>
      <c r="C504" s="14">
        <v>2012</v>
      </c>
      <c r="D504" s="14">
        <v>0.4</v>
      </c>
      <c r="E504" s="14">
        <v>0.4</v>
      </c>
      <c r="F504" s="14"/>
      <c r="G504" s="14"/>
      <c r="H504" s="14"/>
      <c r="I504" s="11"/>
    </row>
    <row r="505" spans="1:9" ht="25.5">
      <c r="A505" s="66" t="s">
        <v>374</v>
      </c>
      <c r="B505" s="40" t="s">
        <v>216</v>
      </c>
      <c r="C505" s="14">
        <v>2011</v>
      </c>
      <c r="D505" s="14">
        <v>1</v>
      </c>
      <c r="E505" s="14">
        <v>1</v>
      </c>
      <c r="F505" s="14"/>
      <c r="G505" s="14"/>
      <c r="H505" s="14"/>
      <c r="I505" s="11"/>
    </row>
    <row r="507" spans="1:8" ht="12.75">
      <c r="A507" s="80">
        <v>5</v>
      </c>
      <c r="B507" s="73" t="s">
        <v>144</v>
      </c>
      <c r="C507" s="33" t="s">
        <v>84</v>
      </c>
      <c r="D507" s="33">
        <f>D508+D509+D510+D511+D512+D513+D514+D515+D516+D517</f>
        <v>117.5</v>
      </c>
      <c r="E507" s="33">
        <f>E508+E509+E510+E511+E512+E513+E514+E515+E516+E517</f>
        <v>117.5</v>
      </c>
      <c r="F507" s="33"/>
      <c r="G507" s="33"/>
      <c r="H507" s="33"/>
    </row>
    <row r="508" spans="3:8" ht="12.75">
      <c r="C508" s="33">
        <v>2011</v>
      </c>
      <c r="D508" s="33">
        <f>D519+D520+D529</f>
        <v>6.8</v>
      </c>
      <c r="E508" s="33">
        <f>E519+E520+E529</f>
        <v>6.8</v>
      </c>
      <c r="F508" s="33"/>
      <c r="G508" s="26"/>
      <c r="H508" s="26"/>
    </row>
    <row r="509" spans="3:8" ht="12.75">
      <c r="C509" s="33">
        <v>2012</v>
      </c>
      <c r="D509" s="33">
        <f>D518+D521+D530</f>
        <v>25.7</v>
      </c>
      <c r="E509" s="33">
        <f>E518+E521+E530</f>
        <v>25.7</v>
      </c>
      <c r="F509" s="33"/>
      <c r="G509" s="26"/>
      <c r="H509" s="26"/>
    </row>
    <row r="510" spans="3:8" ht="12.75">
      <c r="C510" s="33">
        <v>2013</v>
      </c>
      <c r="D510" s="33">
        <f>D531</f>
        <v>5</v>
      </c>
      <c r="E510" s="33">
        <f>E531</f>
        <v>5</v>
      </c>
      <c r="F510" s="33"/>
      <c r="G510" s="26"/>
      <c r="H510" s="26"/>
    </row>
    <row r="511" spans="3:8" ht="12.75">
      <c r="C511" s="33">
        <v>2014</v>
      </c>
      <c r="D511" s="33">
        <f>D523+D532</f>
        <v>13.5</v>
      </c>
      <c r="E511" s="33">
        <f>E523+E532</f>
        <v>13.5</v>
      </c>
      <c r="F511" s="33"/>
      <c r="G511" s="26"/>
      <c r="H511" s="26"/>
    </row>
    <row r="512" spans="3:8" ht="12.75">
      <c r="C512" s="33">
        <v>2015</v>
      </c>
      <c r="D512" s="33">
        <f>D524+D533</f>
        <v>15</v>
      </c>
      <c r="E512" s="33">
        <f>E524+E533</f>
        <v>15</v>
      </c>
      <c r="F512" s="33"/>
      <c r="G512" s="26"/>
      <c r="H512" s="26"/>
    </row>
    <row r="513" spans="3:8" ht="12.75">
      <c r="C513" s="33">
        <v>2016</v>
      </c>
      <c r="D513" s="33">
        <f>D534</f>
        <v>6.5</v>
      </c>
      <c r="E513" s="33">
        <f>E534</f>
        <v>6.5</v>
      </c>
      <c r="F513" s="33"/>
      <c r="G513" s="26"/>
      <c r="H513" s="26"/>
    </row>
    <row r="514" spans="3:8" ht="12.75">
      <c r="C514" s="33">
        <v>2017</v>
      </c>
      <c r="D514" s="33">
        <f>D526+D535</f>
        <v>14</v>
      </c>
      <c r="E514" s="33">
        <f>E526+E535</f>
        <v>14</v>
      </c>
      <c r="F514" s="33"/>
      <c r="G514" s="26"/>
      <c r="H514" s="26"/>
    </row>
    <row r="515" spans="3:8" ht="12.75">
      <c r="C515" s="33">
        <v>2018</v>
      </c>
      <c r="D515" s="33">
        <f>D527+D536</f>
        <v>14.5</v>
      </c>
      <c r="E515" s="33">
        <f>E527+E536</f>
        <v>14.5</v>
      </c>
      <c r="F515" s="33"/>
      <c r="G515" s="26"/>
      <c r="H515" s="26"/>
    </row>
    <row r="516" spans="3:8" ht="12.75">
      <c r="C516" s="33">
        <v>2019</v>
      </c>
      <c r="D516" s="33">
        <f>D537</f>
        <v>8</v>
      </c>
      <c r="E516" s="33">
        <f>E537</f>
        <v>8</v>
      </c>
      <c r="F516" s="33"/>
      <c r="G516" s="26"/>
      <c r="H516" s="26"/>
    </row>
    <row r="517" spans="1:9" ht="12.75">
      <c r="A517" s="68"/>
      <c r="B517" s="88"/>
      <c r="C517" s="34">
        <v>2020</v>
      </c>
      <c r="D517" s="34">
        <f>D538</f>
        <v>8.5</v>
      </c>
      <c r="E517" s="34">
        <f>E538</f>
        <v>8.5</v>
      </c>
      <c r="F517" s="34"/>
      <c r="G517" s="27"/>
      <c r="H517" s="27"/>
      <c r="I517" s="7"/>
    </row>
    <row r="518" spans="1:9" ht="77.25" customHeight="1">
      <c r="A518" s="70" t="s">
        <v>375</v>
      </c>
      <c r="B518" s="40" t="s">
        <v>131</v>
      </c>
      <c r="C518" s="14">
        <v>2012</v>
      </c>
      <c r="D518" s="14">
        <v>20</v>
      </c>
      <c r="E518" s="14">
        <v>20</v>
      </c>
      <c r="F518" s="14"/>
      <c r="G518" s="14"/>
      <c r="H518" s="14"/>
      <c r="I518" s="11" t="s">
        <v>132</v>
      </c>
    </row>
    <row r="519" spans="1:9" ht="41.25" customHeight="1">
      <c r="A519" s="70" t="s">
        <v>376</v>
      </c>
      <c r="B519" s="40" t="s">
        <v>133</v>
      </c>
      <c r="C519" s="14">
        <v>2011</v>
      </c>
      <c r="D519" s="14">
        <v>2</v>
      </c>
      <c r="E519" s="14">
        <v>2</v>
      </c>
      <c r="F519" s="14"/>
      <c r="G519" s="14"/>
      <c r="H519" s="14"/>
      <c r="I519" s="11" t="s">
        <v>134</v>
      </c>
    </row>
    <row r="520" spans="1:9" ht="43.5" customHeight="1">
      <c r="A520" s="70" t="s">
        <v>377</v>
      </c>
      <c r="B520" s="40" t="s">
        <v>135</v>
      </c>
      <c r="C520" s="14">
        <v>2011</v>
      </c>
      <c r="D520" s="14">
        <v>0.8</v>
      </c>
      <c r="E520" s="14">
        <v>0.8</v>
      </c>
      <c r="F520" s="14"/>
      <c r="G520" s="14"/>
      <c r="H520" s="14"/>
      <c r="I520" s="11" t="s">
        <v>134</v>
      </c>
    </row>
    <row r="521" spans="1:9" ht="35.25" customHeight="1">
      <c r="A521" s="70" t="s">
        <v>378</v>
      </c>
      <c r="B521" s="40" t="s">
        <v>137</v>
      </c>
      <c r="C521" s="14">
        <v>2012</v>
      </c>
      <c r="D521" s="14">
        <v>1.2</v>
      </c>
      <c r="E521" s="14">
        <v>1.2</v>
      </c>
      <c r="F521" s="14"/>
      <c r="G521" s="14"/>
      <c r="H521" s="14"/>
      <c r="I521" s="11" t="s">
        <v>136</v>
      </c>
    </row>
    <row r="522" spans="1:9" ht="38.25">
      <c r="A522" s="83" t="s">
        <v>379</v>
      </c>
      <c r="B522" s="93" t="s">
        <v>138</v>
      </c>
      <c r="C522" s="35" t="s">
        <v>84</v>
      </c>
      <c r="D522" s="35">
        <f>D523+D524</f>
        <v>17</v>
      </c>
      <c r="E522" s="35">
        <f>E523+E524</f>
        <v>17</v>
      </c>
      <c r="F522" s="35"/>
      <c r="G522" s="28"/>
      <c r="H522" s="28"/>
      <c r="I522" s="5" t="s">
        <v>139</v>
      </c>
    </row>
    <row r="523" spans="1:5" ht="12.75">
      <c r="A523" s="81"/>
      <c r="C523" s="3">
        <v>2014</v>
      </c>
      <c r="D523" s="3">
        <v>8</v>
      </c>
      <c r="E523" s="3">
        <v>8</v>
      </c>
    </row>
    <row r="524" spans="1:9" ht="12.75">
      <c r="A524" s="82"/>
      <c r="B524" s="88"/>
      <c r="C524" s="4">
        <v>2015</v>
      </c>
      <c r="D524" s="4">
        <v>9</v>
      </c>
      <c r="E524" s="4">
        <v>9</v>
      </c>
      <c r="F524" s="4"/>
      <c r="G524" s="29"/>
      <c r="H524" s="29"/>
      <c r="I524" s="7"/>
    </row>
    <row r="525" spans="1:9" ht="25.5">
      <c r="A525" s="83" t="s">
        <v>380</v>
      </c>
      <c r="B525" s="93" t="s">
        <v>140</v>
      </c>
      <c r="C525" s="35" t="s">
        <v>84</v>
      </c>
      <c r="D525" s="35">
        <f>D526+D527</f>
        <v>14</v>
      </c>
      <c r="E525" s="35">
        <f>E526+E527</f>
        <v>14</v>
      </c>
      <c r="F525" s="35"/>
      <c r="G525" s="28"/>
      <c r="H525" s="28"/>
      <c r="I525" s="5" t="s">
        <v>141</v>
      </c>
    </row>
    <row r="526" spans="1:5" ht="12.75">
      <c r="A526" s="81"/>
      <c r="C526" s="3">
        <v>2017</v>
      </c>
      <c r="D526" s="3">
        <v>7</v>
      </c>
      <c r="E526" s="3">
        <v>7</v>
      </c>
    </row>
    <row r="527" spans="1:9" ht="12.75">
      <c r="A527" s="82"/>
      <c r="B527" s="88"/>
      <c r="C527" s="4">
        <v>2018</v>
      </c>
      <c r="D527" s="4">
        <v>7</v>
      </c>
      <c r="E527" s="4">
        <v>7</v>
      </c>
      <c r="F527" s="4"/>
      <c r="G527" s="29"/>
      <c r="H527" s="29"/>
      <c r="I527" s="7"/>
    </row>
    <row r="528" spans="1:9" ht="110.25" customHeight="1">
      <c r="A528" s="83">
        <v>5.7</v>
      </c>
      <c r="B528" s="93" t="s">
        <v>142</v>
      </c>
      <c r="C528" s="35" t="s">
        <v>84</v>
      </c>
      <c r="D528" s="35">
        <f>D529+D530+D531+D532+D533+D534+D535+D536+D537+D538</f>
        <v>62.5</v>
      </c>
      <c r="E528" s="35">
        <f>E529+E530+E531+E532+E533+E534+E535+E536+E537+E538</f>
        <v>62.5</v>
      </c>
      <c r="F528" s="35"/>
      <c r="G528" s="28"/>
      <c r="H528" s="28"/>
      <c r="I528" s="5" t="s">
        <v>143</v>
      </c>
    </row>
    <row r="529" spans="3:5" ht="12.75">
      <c r="C529" s="3">
        <v>2011</v>
      </c>
      <c r="D529" s="3">
        <v>4</v>
      </c>
      <c r="E529" s="3">
        <v>4</v>
      </c>
    </row>
    <row r="530" spans="3:5" ht="12.75">
      <c r="C530" s="3">
        <v>2012</v>
      </c>
      <c r="D530" s="3">
        <v>4.5</v>
      </c>
      <c r="E530" s="3">
        <v>4.5</v>
      </c>
    </row>
    <row r="531" spans="3:5" ht="12.75">
      <c r="C531" s="3">
        <v>2013</v>
      </c>
      <c r="D531" s="3">
        <v>5</v>
      </c>
      <c r="E531" s="3">
        <v>5</v>
      </c>
    </row>
    <row r="532" spans="3:5" ht="12.75">
      <c r="C532" s="3">
        <v>2014</v>
      </c>
      <c r="D532" s="3">
        <v>5.5</v>
      </c>
      <c r="E532" s="3">
        <v>5.5</v>
      </c>
    </row>
    <row r="533" spans="3:5" ht="12.75">
      <c r="C533" s="3">
        <v>2015</v>
      </c>
      <c r="D533" s="3">
        <v>6</v>
      </c>
      <c r="E533" s="3">
        <v>6</v>
      </c>
    </row>
    <row r="534" spans="3:5" ht="12.75">
      <c r="C534" s="3">
        <v>2016</v>
      </c>
      <c r="D534" s="3">
        <v>6.5</v>
      </c>
      <c r="E534" s="3">
        <v>6.5</v>
      </c>
    </row>
    <row r="535" spans="3:5" ht="12.75">
      <c r="C535" s="3">
        <v>2017</v>
      </c>
      <c r="D535" s="3">
        <v>7</v>
      </c>
      <c r="E535" s="3">
        <v>7</v>
      </c>
    </row>
    <row r="536" spans="3:5" ht="12.75">
      <c r="C536" s="3">
        <v>2018</v>
      </c>
      <c r="D536" s="3">
        <v>7.5</v>
      </c>
      <c r="E536" s="3">
        <v>7.5</v>
      </c>
    </row>
    <row r="537" spans="3:5" ht="12.75">
      <c r="C537" s="3">
        <v>2019</v>
      </c>
      <c r="D537" s="3">
        <v>8</v>
      </c>
      <c r="E537" s="3">
        <v>8</v>
      </c>
    </row>
    <row r="538" spans="1:9" ht="12.75">
      <c r="A538" s="68"/>
      <c r="B538" s="88"/>
      <c r="C538" s="4">
        <v>2020</v>
      </c>
      <c r="D538" s="4">
        <v>8.5</v>
      </c>
      <c r="E538" s="4">
        <v>8.5</v>
      </c>
      <c r="F538" s="4"/>
      <c r="G538" s="29"/>
      <c r="H538" s="29"/>
      <c r="I538" s="7"/>
    </row>
    <row r="539" spans="1:8" ht="12.75">
      <c r="A539" s="84"/>
      <c r="B539" s="102"/>
      <c r="C539" s="71"/>
      <c r="D539" s="71"/>
      <c r="E539" s="71"/>
      <c r="F539" s="71"/>
      <c r="G539" s="72"/>
      <c r="H539" s="72"/>
    </row>
    <row r="540" spans="1:8" ht="12.75">
      <c r="A540" s="80">
        <v>6</v>
      </c>
      <c r="B540" s="73" t="s">
        <v>145</v>
      </c>
      <c r="C540" s="33" t="s">
        <v>84</v>
      </c>
      <c r="D540" s="33">
        <f>D541+D542+D543+D544+D545+D546+D547+D548+D549+D550</f>
        <v>210</v>
      </c>
      <c r="E540" s="33">
        <f>E541+E542+E543+E544+E545+E546+E547+E548+E549+E550</f>
        <v>210</v>
      </c>
      <c r="F540" s="33"/>
      <c r="G540" s="33"/>
      <c r="H540" s="33"/>
    </row>
    <row r="541" spans="3:8" ht="12.75">
      <c r="C541" s="33">
        <v>2011</v>
      </c>
      <c r="D541" s="33">
        <f>D551</f>
        <v>20</v>
      </c>
      <c r="E541" s="33">
        <f>E551</f>
        <v>20</v>
      </c>
      <c r="F541" s="33"/>
      <c r="G541" s="26"/>
      <c r="H541" s="26"/>
    </row>
    <row r="542" spans="3:8" ht="12.75">
      <c r="C542" s="33">
        <v>2012</v>
      </c>
      <c r="D542" s="33">
        <f>D552+D554</f>
        <v>24</v>
      </c>
      <c r="E542" s="33">
        <f>E552+E554</f>
        <v>24</v>
      </c>
      <c r="F542" s="33"/>
      <c r="G542" s="26"/>
      <c r="H542" s="26"/>
    </row>
    <row r="543" spans="3:8" ht="12.75">
      <c r="C543" s="33">
        <v>2013</v>
      </c>
      <c r="D543" s="33">
        <f>D555</f>
        <v>24</v>
      </c>
      <c r="E543" s="33">
        <f>E555</f>
        <v>24</v>
      </c>
      <c r="F543" s="33"/>
      <c r="G543" s="26"/>
      <c r="H543" s="64"/>
    </row>
    <row r="544" spans="3:8" ht="12.75">
      <c r="C544" s="33">
        <v>2014</v>
      </c>
      <c r="D544" s="33">
        <f>D556+D558</f>
        <v>22</v>
      </c>
      <c r="E544" s="33">
        <f>E556+E558</f>
        <v>22</v>
      </c>
      <c r="F544" s="33"/>
      <c r="G544" s="26"/>
      <c r="H544" s="26"/>
    </row>
    <row r="545" spans="3:8" ht="12.75">
      <c r="C545" s="33">
        <v>2015</v>
      </c>
      <c r="D545" s="33">
        <f>D559</f>
        <v>20</v>
      </c>
      <c r="E545" s="33">
        <f>E559</f>
        <v>20</v>
      </c>
      <c r="F545" s="33"/>
      <c r="G545" s="26"/>
      <c r="H545" s="26"/>
    </row>
    <row r="546" spans="3:8" ht="12.75">
      <c r="C546" s="33">
        <v>2016</v>
      </c>
      <c r="D546" s="33">
        <f>D560+D562</f>
        <v>24</v>
      </c>
      <c r="E546" s="33">
        <f>E560+E562</f>
        <v>24</v>
      </c>
      <c r="F546" s="33"/>
      <c r="G546" s="26"/>
      <c r="H546" s="26"/>
    </row>
    <row r="547" spans="3:8" ht="12.75">
      <c r="C547" s="33">
        <v>2017</v>
      </c>
      <c r="D547" s="33">
        <f>D563</f>
        <v>20</v>
      </c>
      <c r="E547" s="33">
        <f>E563</f>
        <v>20</v>
      </c>
      <c r="F547" s="33"/>
      <c r="G547" s="26"/>
      <c r="H547" s="26"/>
    </row>
    <row r="548" spans="3:8" ht="12.75">
      <c r="C548" s="33">
        <v>2018</v>
      </c>
      <c r="D548" s="33">
        <f>D564</f>
        <v>24</v>
      </c>
      <c r="E548" s="33">
        <f>E564</f>
        <v>24</v>
      </c>
      <c r="F548" s="33"/>
      <c r="G548" s="26"/>
      <c r="H548" s="26"/>
    </row>
    <row r="549" spans="3:8" ht="12.75">
      <c r="C549" s="33">
        <v>2019</v>
      </c>
      <c r="D549" s="33">
        <f>D566</f>
        <v>20</v>
      </c>
      <c r="E549" s="33">
        <f>E566</f>
        <v>20</v>
      </c>
      <c r="F549" s="33"/>
      <c r="G549" s="26"/>
      <c r="H549" s="26"/>
    </row>
    <row r="550" spans="1:9" ht="12.75">
      <c r="A550" s="68"/>
      <c r="B550" s="88"/>
      <c r="C550" s="34">
        <v>2020</v>
      </c>
      <c r="D550" s="34">
        <f>D567</f>
        <v>12</v>
      </c>
      <c r="E550" s="34">
        <f>E567</f>
        <v>12</v>
      </c>
      <c r="F550" s="34"/>
      <c r="G550" s="27"/>
      <c r="H550" s="27"/>
      <c r="I550" s="7"/>
    </row>
    <row r="551" spans="1:9" ht="25.5">
      <c r="A551" s="70" t="s">
        <v>381</v>
      </c>
      <c r="B551" s="40" t="s">
        <v>262</v>
      </c>
      <c r="C551" s="14">
        <v>2011</v>
      </c>
      <c r="D551" s="14">
        <v>20</v>
      </c>
      <c r="E551" s="14">
        <v>20</v>
      </c>
      <c r="F551" s="14"/>
      <c r="G551" s="14"/>
      <c r="H551" s="14"/>
      <c r="I551" s="11" t="s">
        <v>146</v>
      </c>
    </row>
    <row r="552" spans="1:9" ht="25.5">
      <c r="A552" s="70" t="s">
        <v>382</v>
      </c>
      <c r="B552" s="40" t="s">
        <v>148</v>
      </c>
      <c r="C552" s="14">
        <v>2012</v>
      </c>
      <c r="D552" s="14">
        <v>16</v>
      </c>
      <c r="E552" s="14">
        <v>16</v>
      </c>
      <c r="F552" s="14"/>
      <c r="G552" s="14"/>
      <c r="H552" s="14"/>
      <c r="I552" s="11" t="s">
        <v>149</v>
      </c>
    </row>
    <row r="553" spans="1:9" ht="25.5">
      <c r="A553" s="83" t="s">
        <v>383</v>
      </c>
      <c r="B553" s="93" t="s">
        <v>147</v>
      </c>
      <c r="C553" s="35" t="s">
        <v>84</v>
      </c>
      <c r="D553" s="35">
        <f>D554+D555+D556</f>
        <v>48</v>
      </c>
      <c r="E553" s="35">
        <f>E554+E555+E556</f>
        <v>48</v>
      </c>
      <c r="F553" s="35"/>
      <c r="G553" s="28"/>
      <c r="H553" s="28"/>
      <c r="I553" s="5"/>
    </row>
    <row r="554" spans="1:9" ht="12.75">
      <c r="A554" s="81"/>
      <c r="C554" s="3">
        <v>2012</v>
      </c>
      <c r="D554" s="3">
        <v>8</v>
      </c>
      <c r="E554" s="3">
        <v>8</v>
      </c>
      <c r="I554" s="6" t="s">
        <v>150</v>
      </c>
    </row>
    <row r="555" spans="1:9" ht="12.75">
      <c r="A555" s="81"/>
      <c r="C555" s="3">
        <v>2013</v>
      </c>
      <c r="D555" s="3">
        <v>24</v>
      </c>
      <c r="E555" s="3">
        <v>24</v>
      </c>
      <c r="I555" s="6" t="s">
        <v>151</v>
      </c>
    </row>
    <row r="556" spans="1:9" ht="12.75">
      <c r="A556" s="82"/>
      <c r="B556" s="88"/>
      <c r="C556" s="4">
        <v>2014</v>
      </c>
      <c r="D556" s="4">
        <v>16</v>
      </c>
      <c r="E556" s="4">
        <v>16</v>
      </c>
      <c r="F556" s="4"/>
      <c r="G556" s="29"/>
      <c r="H556" s="29"/>
      <c r="I556" s="7"/>
    </row>
    <row r="557" spans="1:9" ht="12.75">
      <c r="A557" s="83" t="s">
        <v>384</v>
      </c>
      <c r="B557" s="93" t="s">
        <v>152</v>
      </c>
      <c r="C557" s="35" t="s">
        <v>84</v>
      </c>
      <c r="D557" s="35">
        <f>D558+D559</f>
        <v>26</v>
      </c>
      <c r="E557" s="35">
        <f>E558+E559</f>
        <v>26</v>
      </c>
      <c r="F557" s="35"/>
      <c r="G557" s="28"/>
      <c r="H557" s="28"/>
      <c r="I557" s="5"/>
    </row>
    <row r="558" spans="1:5" ht="12.75">
      <c r="A558" s="81"/>
      <c r="C558" s="3">
        <v>2014</v>
      </c>
      <c r="D558" s="3">
        <v>6</v>
      </c>
      <c r="E558" s="3">
        <v>6</v>
      </c>
    </row>
    <row r="559" spans="1:9" ht="12.75">
      <c r="A559" s="82"/>
      <c r="B559" s="88"/>
      <c r="C559" s="4">
        <v>2015</v>
      </c>
      <c r="D559" s="4">
        <v>20</v>
      </c>
      <c r="E559" s="4">
        <v>20</v>
      </c>
      <c r="F559" s="4"/>
      <c r="G559" s="29"/>
      <c r="H559" s="29"/>
      <c r="I559" s="7" t="s">
        <v>146</v>
      </c>
    </row>
    <row r="560" spans="1:9" ht="12.75">
      <c r="A560" s="70" t="s">
        <v>385</v>
      </c>
      <c r="B560" s="40" t="s">
        <v>153</v>
      </c>
      <c r="C560" s="14">
        <v>2016</v>
      </c>
      <c r="D560" s="14">
        <v>14</v>
      </c>
      <c r="E560" s="14">
        <v>14</v>
      </c>
      <c r="F560" s="14"/>
      <c r="G560" s="35"/>
      <c r="H560" s="10"/>
      <c r="I560" s="11"/>
    </row>
    <row r="561" spans="1:9" ht="53.25" customHeight="1">
      <c r="A561" s="83" t="s">
        <v>386</v>
      </c>
      <c r="B561" s="93" t="s">
        <v>263</v>
      </c>
      <c r="C561" s="35" t="s">
        <v>84</v>
      </c>
      <c r="D561" s="35">
        <f>D562+D563</f>
        <v>30</v>
      </c>
      <c r="E561" s="35">
        <f>E562+E563</f>
        <v>30</v>
      </c>
      <c r="F561" s="35"/>
      <c r="G561" s="28"/>
      <c r="H561" s="28"/>
      <c r="I561" s="5"/>
    </row>
    <row r="562" spans="1:5" ht="12.75">
      <c r="A562" s="81"/>
      <c r="C562" s="3">
        <v>2016</v>
      </c>
      <c r="D562" s="3">
        <v>10</v>
      </c>
      <c r="E562" s="3">
        <v>10</v>
      </c>
    </row>
    <row r="563" spans="1:9" ht="12.75">
      <c r="A563" s="81"/>
      <c r="C563" s="3">
        <v>2017</v>
      </c>
      <c r="D563" s="3">
        <v>20</v>
      </c>
      <c r="E563" s="3">
        <v>20</v>
      </c>
      <c r="I563" s="6" t="s">
        <v>146</v>
      </c>
    </row>
    <row r="564" spans="1:9" ht="12.75">
      <c r="A564" s="70" t="s">
        <v>387</v>
      </c>
      <c r="B564" s="40" t="s">
        <v>154</v>
      </c>
      <c r="C564" s="14">
        <v>2018</v>
      </c>
      <c r="D564" s="14">
        <v>24</v>
      </c>
      <c r="E564" s="14">
        <v>24</v>
      </c>
      <c r="F564" s="14"/>
      <c r="G564" s="10"/>
      <c r="H564" s="10"/>
      <c r="I564" s="11" t="s">
        <v>151</v>
      </c>
    </row>
    <row r="565" spans="1:9" ht="12.75">
      <c r="A565" s="83" t="s">
        <v>388</v>
      </c>
      <c r="B565" s="93" t="s">
        <v>155</v>
      </c>
      <c r="C565" s="35" t="s">
        <v>84</v>
      </c>
      <c r="D565" s="35">
        <f>D566+D567</f>
        <v>32</v>
      </c>
      <c r="E565" s="35">
        <f>E566+E567</f>
        <v>32</v>
      </c>
      <c r="F565" s="35"/>
      <c r="G565" s="28"/>
      <c r="H565" s="28"/>
      <c r="I565" s="5"/>
    </row>
    <row r="566" spans="3:9" ht="12.75">
      <c r="C566" s="3">
        <v>2019</v>
      </c>
      <c r="D566" s="3">
        <v>20</v>
      </c>
      <c r="E566" s="3">
        <v>20</v>
      </c>
      <c r="I566" s="6" t="s">
        <v>156</v>
      </c>
    </row>
    <row r="567" spans="1:9" ht="12.75">
      <c r="A567" s="68"/>
      <c r="B567" s="88"/>
      <c r="C567" s="4">
        <v>2020</v>
      </c>
      <c r="D567" s="4">
        <v>12</v>
      </c>
      <c r="E567" s="4">
        <v>12</v>
      </c>
      <c r="F567" s="4"/>
      <c r="G567" s="29"/>
      <c r="H567" s="29"/>
      <c r="I567" s="7" t="s">
        <v>157</v>
      </c>
    </row>
    <row r="569" spans="1:9" ht="12.75">
      <c r="A569" s="80">
        <v>7</v>
      </c>
      <c r="B569" s="73" t="s">
        <v>158</v>
      </c>
      <c r="C569" s="33" t="s">
        <v>84</v>
      </c>
      <c r="D569" s="33">
        <f>D570+D571+D572+D573+D574+D575+D576+D577+D578+D579</f>
        <v>1395</v>
      </c>
      <c r="E569" s="33">
        <f>E570+E571+E572+E573+E574+E575+E576+E577+E578+E579</f>
        <v>617.0000000000002</v>
      </c>
      <c r="F569" s="33">
        <f>F570+F571+F572+F573+F574+F575+F576+F577+F578+F579</f>
        <v>15</v>
      </c>
      <c r="G569" s="33">
        <f>G570+G571+G572+G573+G574+G575+G576+G577+G578+G579</f>
        <v>325</v>
      </c>
      <c r="H569" s="33">
        <f>H570+H571+H572+H573+H574+H575+H576+H577+H578+H579</f>
        <v>438.00000000000006</v>
      </c>
      <c r="I569" s="44"/>
    </row>
    <row r="570" spans="3:9" ht="12.75">
      <c r="C570" s="33">
        <v>2011</v>
      </c>
      <c r="D570" s="33">
        <f>D592+D604+D615+D627+D638+D649</f>
        <v>53</v>
      </c>
      <c r="E570" s="33">
        <f>E592+E604+E615+E627+E638+E649</f>
        <v>11.2</v>
      </c>
      <c r="F570" s="33">
        <f>F592+F604+F615+F627+F638+F649</f>
        <v>0</v>
      </c>
      <c r="G570" s="33">
        <f>G592+G604+G615+G627+G638+G649</f>
        <v>10</v>
      </c>
      <c r="H570" s="33">
        <f>H592+H604+H615+H627+H638+H649</f>
        <v>31.8</v>
      </c>
      <c r="I570" s="44"/>
    </row>
    <row r="571" spans="3:9" ht="12.75">
      <c r="C571" s="33">
        <v>2012</v>
      </c>
      <c r="D571" s="33">
        <f>D590+D593+D605+D616+D628+D639+D650</f>
        <v>68</v>
      </c>
      <c r="E571" s="33">
        <f>E590+E593+E605+E616+E628+E639+E650</f>
        <v>11.2</v>
      </c>
      <c r="F571" s="33">
        <f>F590+F593+F605+F616+F628+F639+F650</f>
        <v>0</v>
      </c>
      <c r="G571" s="33">
        <f>G590+G593+G605+G616+G628+G639+G650</f>
        <v>10</v>
      </c>
      <c r="H571" s="33">
        <f>H590+H593+H605+H616+H628+H639+H650</f>
        <v>46.8</v>
      </c>
      <c r="I571" s="44"/>
    </row>
    <row r="572" spans="3:9" ht="12.75">
      <c r="C572" s="33">
        <v>2013</v>
      </c>
      <c r="D572" s="33">
        <f>D581+D594+D606+D617+D629+D640+D651</f>
        <v>103</v>
      </c>
      <c r="E572" s="33">
        <f>E581+E594+E606+E617+E629+E640+E651</f>
        <v>61.2</v>
      </c>
      <c r="F572" s="33">
        <f>F581+F594+F606+F617+F629+F640+F651</f>
        <v>0</v>
      </c>
      <c r="G572" s="33">
        <f>G581+G594+G606+G617+G629+G640+G651</f>
        <v>10</v>
      </c>
      <c r="H572" s="33">
        <f>H581+H594+H606+H617+H629+H640+H651</f>
        <v>31.8</v>
      </c>
      <c r="I572" s="44"/>
    </row>
    <row r="573" spans="3:9" ht="12.75">
      <c r="C573" s="33">
        <v>2014</v>
      </c>
      <c r="D573" s="33">
        <f>D595+D607+D618+D630+D641+D652</f>
        <v>53</v>
      </c>
      <c r="E573" s="33">
        <f>E595+E607+E618+E630+E641+E652</f>
        <v>11.2</v>
      </c>
      <c r="F573" s="33">
        <f>F595+F607+F618+F630+F641+F652</f>
        <v>0</v>
      </c>
      <c r="G573" s="33">
        <f>G595+G607+G618+G630+G641+G652</f>
        <v>10</v>
      </c>
      <c r="H573" s="33">
        <f>H595+H607+H618+H630+H641+H652</f>
        <v>31.8</v>
      </c>
      <c r="I573" s="44"/>
    </row>
    <row r="574" spans="3:9" ht="12.75">
      <c r="C574" s="33">
        <v>2015</v>
      </c>
      <c r="D574" s="33">
        <f>D584+D596+D608+D619+D631+D642+D653+D659+D602+D625</f>
        <v>753</v>
      </c>
      <c r="E574" s="33">
        <f>E584+E596+E608+E619+E631+E642+E653+E659+E602+E625</f>
        <v>466.2</v>
      </c>
      <c r="F574" s="33">
        <f>F584+F596+F608+F619+F631+F642+F653+F659+F602+F625</f>
        <v>15</v>
      </c>
      <c r="G574" s="33">
        <f>G584+G596+G608+G619+G631+G642+G653+G659+G602+G625</f>
        <v>235</v>
      </c>
      <c r="H574" s="33">
        <f>H584+H596+H608+H619+H631+H642+H653+H659+H602+H625</f>
        <v>36.8</v>
      </c>
      <c r="I574" s="44"/>
    </row>
    <row r="575" spans="3:9" ht="12.75">
      <c r="C575" s="33">
        <v>2016</v>
      </c>
      <c r="D575" s="33">
        <f aca="true" t="shared" si="1" ref="D575:H576">D585+D597+D609+D620+D632+D643+D654</f>
        <v>58</v>
      </c>
      <c r="E575" s="33">
        <f t="shared" si="1"/>
        <v>11.2</v>
      </c>
      <c r="F575" s="33">
        <f t="shared" si="1"/>
        <v>0</v>
      </c>
      <c r="G575" s="33">
        <f t="shared" si="1"/>
        <v>10</v>
      </c>
      <c r="H575" s="33">
        <f t="shared" si="1"/>
        <v>36.8</v>
      </c>
      <c r="I575" s="44"/>
    </row>
    <row r="576" spans="3:9" ht="12.75">
      <c r="C576" s="33">
        <v>2017</v>
      </c>
      <c r="D576" s="33">
        <f t="shared" si="1"/>
        <v>58</v>
      </c>
      <c r="E576" s="33">
        <f t="shared" si="1"/>
        <v>11.2</v>
      </c>
      <c r="F576" s="33">
        <f t="shared" si="1"/>
        <v>0</v>
      </c>
      <c r="G576" s="33">
        <f t="shared" si="1"/>
        <v>10</v>
      </c>
      <c r="H576" s="33">
        <f t="shared" si="1"/>
        <v>36.8</v>
      </c>
      <c r="I576" s="44"/>
    </row>
    <row r="577" spans="3:9" ht="12.75">
      <c r="C577" s="33">
        <v>2018</v>
      </c>
      <c r="D577" s="33">
        <f>D582+D587+D599+D611+D622+D634+D645+D656</f>
        <v>133</v>
      </c>
      <c r="E577" s="33">
        <f>E582+E587+E599+E611+E622+E634+E645+E656</f>
        <v>11.2</v>
      </c>
      <c r="F577" s="33">
        <f>F582+F587+F599+F611+F622+F634+F645+F656</f>
        <v>0</v>
      </c>
      <c r="G577" s="33">
        <f>G582+G587+G599+G611+G622+G634+G645+G656</f>
        <v>10</v>
      </c>
      <c r="H577" s="33">
        <f>H582+H587+H599+H611+H622+H634+H645+H656</f>
        <v>111.8</v>
      </c>
      <c r="I577" s="44"/>
    </row>
    <row r="578" spans="3:9" ht="12.75">
      <c r="C578" s="33">
        <v>2019</v>
      </c>
      <c r="D578" s="33">
        <f aca="true" t="shared" si="2" ref="D578:H579">D588+D600+D612+D623+D635+D646+D657</f>
        <v>58</v>
      </c>
      <c r="E578" s="33">
        <f t="shared" si="2"/>
        <v>11.2</v>
      </c>
      <c r="F578" s="33">
        <f t="shared" si="2"/>
        <v>0</v>
      </c>
      <c r="G578" s="33">
        <f t="shared" si="2"/>
        <v>10</v>
      </c>
      <c r="H578" s="33">
        <f t="shared" si="2"/>
        <v>36.8</v>
      </c>
      <c r="I578" s="44"/>
    </row>
    <row r="579" spans="1:9" ht="12.75">
      <c r="A579" s="68"/>
      <c r="B579" s="88"/>
      <c r="C579" s="34">
        <v>2020</v>
      </c>
      <c r="D579" s="34">
        <f t="shared" si="2"/>
        <v>58</v>
      </c>
      <c r="E579" s="34">
        <f t="shared" si="2"/>
        <v>11.2</v>
      </c>
      <c r="F579" s="34">
        <f t="shared" si="2"/>
        <v>0</v>
      </c>
      <c r="G579" s="34">
        <f t="shared" si="2"/>
        <v>10</v>
      </c>
      <c r="H579" s="34">
        <f t="shared" si="2"/>
        <v>36.8</v>
      </c>
      <c r="I579" s="65"/>
    </row>
    <row r="580" spans="1:9" ht="38.25">
      <c r="A580" s="83" t="s">
        <v>389</v>
      </c>
      <c r="B580" s="93" t="s">
        <v>264</v>
      </c>
      <c r="C580" s="35" t="s">
        <v>84</v>
      </c>
      <c r="D580" s="35">
        <f>D581+D582</f>
        <v>125</v>
      </c>
      <c r="E580" s="35">
        <f>E581+E582</f>
        <v>50</v>
      </c>
      <c r="F580" s="35"/>
      <c r="G580" s="28"/>
      <c r="H580" s="28">
        <f>H581+H582</f>
        <v>75</v>
      </c>
      <c r="I580" s="5" t="s">
        <v>159</v>
      </c>
    </row>
    <row r="581" spans="1:5" ht="12.75">
      <c r="A581" s="81"/>
      <c r="C581" s="3">
        <v>2013</v>
      </c>
      <c r="D581" s="3">
        <v>50</v>
      </c>
      <c r="E581" s="3">
        <v>50</v>
      </c>
    </row>
    <row r="582" spans="1:9" ht="12.75">
      <c r="A582" s="82"/>
      <c r="B582" s="88"/>
      <c r="C582" s="4">
        <v>2018</v>
      </c>
      <c r="D582" s="4">
        <v>75</v>
      </c>
      <c r="E582" s="4"/>
      <c r="F582" s="4"/>
      <c r="G582" s="29"/>
      <c r="H582" s="29">
        <v>75</v>
      </c>
      <c r="I582" s="7"/>
    </row>
    <row r="583" spans="1:9" ht="25.5">
      <c r="A583" s="81" t="s">
        <v>390</v>
      </c>
      <c r="B583" s="73" t="s">
        <v>266</v>
      </c>
      <c r="C583" s="36" t="s">
        <v>84</v>
      </c>
      <c r="D583" s="36">
        <f>D584+D585+D586+D587+D588+D589</f>
        <v>30</v>
      </c>
      <c r="E583" s="36"/>
      <c r="F583" s="36"/>
      <c r="G583" s="30"/>
      <c r="H583" s="30">
        <f>H584+H585+H586+H587+H588+H589</f>
        <v>30</v>
      </c>
      <c r="I583" s="5" t="s">
        <v>160</v>
      </c>
    </row>
    <row r="584" spans="1:8" ht="12.75">
      <c r="A584" s="81"/>
      <c r="C584" s="3">
        <v>2015</v>
      </c>
      <c r="D584" s="3">
        <v>5</v>
      </c>
      <c r="H584" s="25">
        <v>5</v>
      </c>
    </row>
    <row r="585" spans="1:8" ht="12.75">
      <c r="A585" s="81"/>
      <c r="C585" s="3">
        <v>2016</v>
      </c>
      <c r="D585" s="3">
        <v>5</v>
      </c>
      <c r="H585" s="25">
        <v>5</v>
      </c>
    </row>
    <row r="586" spans="1:8" ht="12.75">
      <c r="A586" s="81"/>
      <c r="C586" s="3">
        <v>2017</v>
      </c>
      <c r="D586" s="3">
        <v>5</v>
      </c>
      <c r="H586" s="25">
        <v>5</v>
      </c>
    </row>
    <row r="587" spans="1:8" ht="12.75">
      <c r="A587" s="81"/>
      <c r="C587" s="3">
        <v>2018</v>
      </c>
      <c r="D587" s="3">
        <v>5</v>
      </c>
      <c r="H587" s="25">
        <v>5</v>
      </c>
    </row>
    <row r="588" spans="1:8" ht="12.75">
      <c r="A588" s="81"/>
      <c r="C588" s="3">
        <v>2019</v>
      </c>
      <c r="D588" s="3">
        <v>5</v>
      </c>
      <c r="H588" s="25">
        <v>5</v>
      </c>
    </row>
    <row r="589" spans="1:9" ht="12.75">
      <c r="A589" s="81"/>
      <c r="C589" s="4">
        <v>2020</v>
      </c>
      <c r="D589" s="4">
        <v>5</v>
      </c>
      <c r="E589" s="4"/>
      <c r="F589" s="4"/>
      <c r="G589" s="29"/>
      <c r="H589" s="29">
        <v>5</v>
      </c>
      <c r="I589" s="7"/>
    </row>
    <row r="590" spans="1:9" ht="38.25">
      <c r="A590" s="70" t="s">
        <v>391</v>
      </c>
      <c r="B590" s="40" t="s">
        <v>265</v>
      </c>
      <c r="C590" s="14">
        <v>2012</v>
      </c>
      <c r="D590" s="14">
        <v>15</v>
      </c>
      <c r="E590" s="14"/>
      <c r="F590" s="14"/>
      <c r="G590" s="10"/>
      <c r="H590" s="10">
        <v>15</v>
      </c>
      <c r="I590" s="7" t="s">
        <v>160</v>
      </c>
    </row>
    <row r="591" spans="1:9" ht="25.5">
      <c r="A591" s="81" t="s">
        <v>392</v>
      </c>
      <c r="B591" s="98" t="s">
        <v>267</v>
      </c>
      <c r="C591" s="35" t="s">
        <v>84</v>
      </c>
      <c r="D591" s="36">
        <f>D592+D593+D594+D595+D596+D597+D598+D599+D600+D601</f>
        <v>120</v>
      </c>
      <c r="E591" s="36">
        <f>E592+E593+E594+E595+E596+E597+E598+E599+E600+E601</f>
        <v>30</v>
      </c>
      <c r="F591" s="36"/>
      <c r="G591" s="30"/>
      <c r="H591" s="36">
        <f>H592+H593+H594+H595+H596+H597+H598+H599+H600+H601</f>
        <v>90</v>
      </c>
      <c r="I591" s="6" t="s">
        <v>165</v>
      </c>
    </row>
    <row r="592" spans="1:8" ht="12.75">
      <c r="A592" s="81"/>
      <c r="B592" s="98"/>
      <c r="C592" s="38">
        <v>2011</v>
      </c>
      <c r="D592" s="38">
        <v>12</v>
      </c>
      <c r="E592" s="38">
        <v>3</v>
      </c>
      <c r="F592" s="38"/>
      <c r="G592" s="32"/>
      <c r="H592" s="32">
        <v>9</v>
      </c>
    </row>
    <row r="593" spans="1:8" ht="12.75">
      <c r="A593" s="81"/>
      <c r="B593" s="98"/>
      <c r="C593" s="38">
        <v>2012</v>
      </c>
      <c r="D593" s="38">
        <v>12</v>
      </c>
      <c r="E593" s="38">
        <v>3</v>
      </c>
      <c r="F593" s="38"/>
      <c r="G593" s="32"/>
      <c r="H593" s="32">
        <v>9</v>
      </c>
    </row>
    <row r="594" spans="1:8" ht="12.75">
      <c r="A594" s="81"/>
      <c r="B594" s="98"/>
      <c r="C594" s="38">
        <v>2013</v>
      </c>
      <c r="D594" s="38">
        <v>12</v>
      </c>
      <c r="E594" s="38">
        <v>3</v>
      </c>
      <c r="F594" s="38"/>
      <c r="G594" s="32"/>
      <c r="H594" s="32">
        <v>9</v>
      </c>
    </row>
    <row r="595" spans="1:8" ht="12.75">
      <c r="A595" s="81"/>
      <c r="B595" s="98"/>
      <c r="C595" s="38">
        <v>2014</v>
      </c>
      <c r="D595" s="38">
        <v>12</v>
      </c>
      <c r="E595" s="38">
        <v>3</v>
      </c>
      <c r="F595" s="38"/>
      <c r="G595" s="32"/>
      <c r="H595" s="32">
        <v>9</v>
      </c>
    </row>
    <row r="596" spans="1:8" ht="12.75">
      <c r="A596" s="81"/>
      <c r="B596" s="98"/>
      <c r="C596" s="38">
        <v>2015</v>
      </c>
      <c r="D596" s="38">
        <v>12</v>
      </c>
      <c r="E596" s="38">
        <v>3</v>
      </c>
      <c r="F596" s="38"/>
      <c r="G596" s="32"/>
      <c r="H596" s="32">
        <v>9</v>
      </c>
    </row>
    <row r="597" spans="1:8" ht="12.75">
      <c r="A597" s="81"/>
      <c r="B597" s="98"/>
      <c r="C597" s="38">
        <v>2016</v>
      </c>
      <c r="D597" s="38">
        <v>12</v>
      </c>
      <c r="E597" s="38">
        <v>3</v>
      </c>
      <c r="F597" s="38"/>
      <c r="G597" s="32"/>
      <c r="H597" s="32">
        <v>9</v>
      </c>
    </row>
    <row r="598" spans="1:8" ht="12.75">
      <c r="A598" s="81"/>
      <c r="B598" s="98"/>
      <c r="C598" s="38">
        <v>2017</v>
      </c>
      <c r="D598" s="38">
        <v>12</v>
      </c>
      <c r="E598" s="38">
        <v>3</v>
      </c>
      <c r="F598" s="38"/>
      <c r="G598" s="32"/>
      <c r="H598" s="32">
        <v>9</v>
      </c>
    </row>
    <row r="599" spans="1:8" ht="12.75">
      <c r="A599" s="81"/>
      <c r="B599" s="98"/>
      <c r="C599" s="38">
        <v>2018</v>
      </c>
      <c r="D599" s="38">
        <v>12</v>
      </c>
      <c r="E599" s="38">
        <v>3</v>
      </c>
      <c r="F599" s="38"/>
      <c r="G599" s="32"/>
      <c r="H599" s="32">
        <v>9</v>
      </c>
    </row>
    <row r="600" spans="1:8" ht="12.75">
      <c r="A600" s="81"/>
      <c r="B600" s="98"/>
      <c r="C600" s="38">
        <v>2019</v>
      </c>
      <c r="D600" s="38">
        <v>12</v>
      </c>
      <c r="E600" s="38">
        <v>3</v>
      </c>
      <c r="F600" s="38"/>
      <c r="G600" s="32"/>
      <c r="H600" s="32">
        <v>9</v>
      </c>
    </row>
    <row r="601" spans="1:9" ht="12.75">
      <c r="A601" s="82"/>
      <c r="B601" s="99"/>
      <c r="C601" s="58">
        <v>2020</v>
      </c>
      <c r="D601" s="58">
        <v>12</v>
      </c>
      <c r="E601" s="58">
        <v>3</v>
      </c>
      <c r="F601" s="58"/>
      <c r="G601" s="59"/>
      <c r="H601" s="59">
        <v>9</v>
      </c>
      <c r="I601" s="7"/>
    </row>
    <row r="602" spans="1:9" ht="25.5">
      <c r="A602" s="70" t="s">
        <v>393</v>
      </c>
      <c r="B602" s="40" t="s">
        <v>161</v>
      </c>
      <c r="C602" s="14">
        <v>2015</v>
      </c>
      <c r="D602" s="14">
        <v>420</v>
      </c>
      <c r="E602" s="14">
        <v>200</v>
      </c>
      <c r="F602" s="14"/>
      <c r="G602" s="10">
        <v>220</v>
      </c>
      <c r="H602" s="10"/>
      <c r="I602" s="11"/>
    </row>
    <row r="603" spans="1:8" ht="38.25">
      <c r="A603" s="81" t="s">
        <v>394</v>
      </c>
      <c r="B603" s="98" t="s">
        <v>162</v>
      </c>
      <c r="C603" s="36" t="s">
        <v>84</v>
      </c>
      <c r="D603" s="36">
        <f>D604+D605+D606+D607+D608+D609+D610+D611+D612+D613</f>
        <v>270</v>
      </c>
      <c r="E603" s="36">
        <f>E604+E605+E606+E607+E608+E609+E610+E611+E612+E613</f>
        <v>70</v>
      </c>
      <c r="F603" s="36"/>
      <c r="G603" s="36">
        <f>G604+G605+G606+G607+G608+G609+G610+G611+G612+G613</f>
        <v>100</v>
      </c>
      <c r="H603" s="36">
        <f>H604+H605+H606+H607+H608+H609+H610+H611+H612+H613</f>
        <v>100</v>
      </c>
    </row>
    <row r="604" spans="1:8" ht="12.75">
      <c r="A604" s="81"/>
      <c r="B604" s="98"/>
      <c r="C604" s="38">
        <v>2011</v>
      </c>
      <c r="D604" s="38">
        <v>27</v>
      </c>
      <c r="E604" s="38">
        <v>7</v>
      </c>
      <c r="F604" s="38"/>
      <c r="G604" s="32">
        <v>10</v>
      </c>
      <c r="H604" s="32">
        <v>10</v>
      </c>
    </row>
    <row r="605" spans="1:8" ht="12.75">
      <c r="A605" s="81"/>
      <c r="B605" s="98"/>
      <c r="C605" s="38">
        <v>2012</v>
      </c>
      <c r="D605" s="38">
        <v>27</v>
      </c>
      <c r="E605" s="38">
        <v>7</v>
      </c>
      <c r="F605" s="38"/>
      <c r="G605" s="32">
        <v>10</v>
      </c>
      <c r="H605" s="32">
        <v>10</v>
      </c>
    </row>
    <row r="606" spans="1:8" ht="12.75">
      <c r="A606" s="81"/>
      <c r="B606" s="98"/>
      <c r="C606" s="38">
        <v>2013</v>
      </c>
      <c r="D606" s="38">
        <v>27</v>
      </c>
      <c r="E606" s="38">
        <v>7</v>
      </c>
      <c r="F606" s="38"/>
      <c r="G606" s="32">
        <v>10</v>
      </c>
      <c r="H606" s="32">
        <v>10</v>
      </c>
    </row>
    <row r="607" spans="1:8" ht="12.75">
      <c r="A607" s="81"/>
      <c r="B607" s="98"/>
      <c r="C607" s="38">
        <v>2014</v>
      </c>
      <c r="D607" s="38">
        <v>27</v>
      </c>
      <c r="E607" s="38">
        <v>7</v>
      </c>
      <c r="F607" s="38"/>
      <c r="G607" s="32">
        <v>10</v>
      </c>
      <c r="H607" s="32">
        <v>10</v>
      </c>
    </row>
    <row r="608" spans="1:8" ht="12.75">
      <c r="A608" s="81"/>
      <c r="B608" s="98"/>
      <c r="C608" s="38">
        <v>2015</v>
      </c>
      <c r="D608" s="38">
        <v>27</v>
      </c>
      <c r="E608" s="38">
        <v>7</v>
      </c>
      <c r="F608" s="38"/>
      <c r="G608" s="32">
        <v>10</v>
      </c>
      <c r="H608" s="32">
        <v>10</v>
      </c>
    </row>
    <row r="609" spans="1:8" ht="12.75">
      <c r="A609" s="81"/>
      <c r="B609" s="98"/>
      <c r="C609" s="38">
        <v>2016</v>
      </c>
      <c r="D609" s="38">
        <v>27</v>
      </c>
      <c r="E609" s="38">
        <v>7</v>
      </c>
      <c r="F609" s="38"/>
      <c r="G609" s="32">
        <v>10</v>
      </c>
      <c r="H609" s="32">
        <v>10</v>
      </c>
    </row>
    <row r="610" spans="1:8" ht="12.75">
      <c r="A610" s="81"/>
      <c r="B610" s="98"/>
      <c r="C610" s="38">
        <v>2017</v>
      </c>
      <c r="D610" s="38">
        <v>27</v>
      </c>
      <c r="E610" s="38">
        <v>7</v>
      </c>
      <c r="F610" s="38"/>
      <c r="G610" s="32">
        <v>10</v>
      </c>
      <c r="H610" s="32">
        <v>10</v>
      </c>
    </row>
    <row r="611" spans="1:8" ht="12.75">
      <c r="A611" s="81"/>
      <c r="B611" s="98"/>
      <c r="C611" s="38">
        <v>2018</v>
      </c>
      <c r="D611" s="38">
        <v>27</v>
      </c>
      <c r="E611" s="38">
        <v>7</v>
      </c>
      <c r="F611" s="38"/>
      <c r="G611" s="32">
        <v>10</v>
      </c>
      <c r="H611" s="32">
        <v>10</v>
      </c>
    </row>
    <row r="612" spans="1:8" ht="12.75">
      <c r="A612" s="81"/>
      <c r="B612" s="98"/>
      <c r="C612" s="38">
        <v>2019</v>
      </c>
      <c r="D612" s="38">
        <v>27</v>
      </c>
      <c r="E612" s="38">
        <v>7</v>
      </c>
      <c r="F612" s="38"/>
      <c r="G612" s="32">
        <v>10</v>
      </c>
      <c r="H612" s="32">
        <v>10</v>
      </c>
    </row>
    <row r="613" spans="1:9" ht="12.75">
      <c r="A613" s="82"/>
      <c r="B613" s="99"/>
      <c r="C613" s="58">
        <v>2020</v>
      </c>
      <c r="D613" s="58">
        <v>27</v>
      </c>
      <c r="E613" s="58">
        <v>7</v>
      </c>
      <c r="F613" s="58"/>
      <c r="G613" s="59">
        <v>10</v>
      </c>
      <c r="H613" s="59">
        <v>10</v>
      </c>
      <c r="I613" s="7"/>
    </row>
    <row r="614" spans="1:8" ht="25.5">
      <c r="A614" s="81" t="s">
        <v>395</v>
      </c>
      <c r="B614" s="73" t="s">
        <v>163</v>
      </c>
      <c r="C614" s="36" t="s">
        <v>84</v>
      </c>
      <c r="D614" s="36">
        <f>D615+D616+D617+D618+D619+D620+D621+D622+D623+D624</f>
        <v>100</v>
      </c>
      <c r="E614" s="36"/>
      <c r="F614" s="36"/>
      <c r="G614" s="30"/>
      <c r="H614" s="36">
        <f>H615+H616+H617+H618+H619+H620+H621+H622+H623+H624</f>
        <v>100</v>
      </c>
    </row>
    <row r="615" spans="1:8" ht="12.75">
      <c r="A615" s="81"/>
      <c r="C615" s="38">
        <v>2011</v>
      </c>
      <c r="D615" s="3">
        <v>10</v>
      </c>
      <c r="H615" s="3">
        <v>10</v>
      </c>
    </row>
    <row r="616" spans="1:8" ht="12.75">
      <c r="A616" s="81"/>
      <c r="C616" s="38">
        <v>2012</v>
      </c>
      <c r="D616" s="3">
        <v>10</v>
      </c>
      <c r="H616" s="3">
        <v>10</v>
      </c>
    </row>
    <row r="617" spans="1:8" ht="12.75">
      <c r="A617" s="81"/>
      <c r="C617" s="38">
        <v>2013</v>
      </c>
      <c r="D617" s="3">
        <v>10</v>
      </c>
      <c r="H617" s="3">
        <v>10</v>
      </c>
    </row>
    <row r="618" spans="1:8" ht="12.75">
      <c r="A618" s="81"/>
      <c r="C618" s="38">
        <v>2014</v>
      </c>
      <c r="D618" s="3">
        <v>10</v>
      </c>
      <c r="H618" s="3">
        <v>10</v>
      </c>
    </row>
    <row r="619" spans="1:8" ht="12.75">
      <c r="A619" s="81"/>
      <c r="C619" s="3">
        <v>2015</v>
      </c>
      <c r="D619" s="38">
        <v>10</v>
      </c>
      <c r="H619" s="38">
        <v>10</v>
      </c>
    </row>
    <row r="620" spans="1:8" ht="12.75">
      <c r="A620" s="81"/>
      <c r="C620" s="3">
        <v>2016</v>
      </c>
      <c r="D620" s="38">
        <v>10</v>
      </c>
      <c r="H620" s="38">
        <v>10</v>
      </c>
    </row>
    <row r="621" spans="1:8" ht="12.75">
      <c r="A621" s="81"/>
      <c r="C621" s="3">
        <v>2017</v>
      </c>
      <c r="D621" s="38">
        <v>10</v>
      </c>
      <c r="H621" s="38">
        <v>10</v>
      </c>
    </row>
    <row r="622" spans="1:8" ht="12.75">
      <c r="A622" s="81"/>
      <c r="C622" s="3">
        <v>2018</v>
      </c>
      <c r="D622" s="38">
        <v>10</v>
      </c>
      <c r="H622" s="38">
        <v>10</v>
      </c>
    </row>
    <row r="623" spans="1:8" ht="12.75">
      <c r="A623" s="81"/>
      <c r="C623" s="3">
        <v>2019</v>
      </c>
      <c r="D623" s="38">
        <v>10</v>
      </c>
      <c r="H623" s="38">
        <v>10</v>
      </c>
    </row>
    <row r="624" spans="1:9" ht="12.75">
      <c r="A624" s="82"/>
      <c r="B624" s="88"/>
      <c r="C624" s="4">
        <v>2020</v>
      </c>
      <c r="D624" s="58">
        <v>10</v>
      </c>
      <c r="E624" s="4"/>
      <c r="F624" s="4"/>
      <c r="G624" s="29"/>
      <c r="H624" s="58">
        <v>10</v>
      </c>
      <c r="I624" s="7"/>
    </row>
    <row r="625" spans="1:9" ht="12.75">
      <c r="A625" s="70" t="s">
        <v>396</v>
      </c>
      <c r="B625" s="40" t="s">
        <v>164</v>
      </c>
      <c r="C625" s="14">
        <v>2015</v>
      </c>
      <c r="D625" s="14">
        <v>25</v>
      </c>
      <c r="E625" s="14">
        <v>5</v>
      </c>
      <c r="F625" s="14">
        <v>15</v>
      </c>
      <c r="G625" s="10">
        <v>5</v>
      </c>
      <c r="H625" s="10"/>
      <c r="I625" s="11"/>
    </row>
    <row r="626" spans="1:9" ht="25.5">
      <c r="A626" s="85" t="s">
        <v>397</v>
      </c>
      <c r="B626" s="98" t="s">
        <v>268</v>
      </c>
      <c r="C626" s="36" t="s">
        <v>84</v>
      </c>
      <c r="D626" s="36">
        <f>D627+D628+D629+D630+D631+D632+D633+D634+D635+D636</f>
        <v>15</v>
      </c>
      <c r="E626" s="36">
        <f>E627+E628+E629+E630+E631+E632+E633+E634+E635+E636</f>
        <v>5</v>
      </c>
      <c r="F626" s="36"/>
      <c r="G626" s="30"/>
      <c r="H626" s="36">
        <f>H627+H628+H629+H630+H631+H632+H633+H634+H635+H636</f>
        <v>10</v>
      </c>
      <c r="I626" s="6" t="s">
        <v>168</v>
      </c>
    </row>
    <row r="627" spans="1:8" ht="12.75">
      <c r="A627" s="86"/>
      <c r="B627" s="98"/>
      <c r="C627" s="38">
        <v>2011</v>
      </c>
      <c r="D627" s="3">
        <v>1.5</v>
      </c>
      <c r="E627" s="3">
        <v>0.5</v>
      </c>
      <c r="H627" s="25">
        <v>1</v>
      </c>
    </row>
    <row r="628" spans="1:8" ht="12.75">
      <c r="A628" s="86"/>
      <c r="B628" s="98"/>
      <c r="C628" s="38">
        <v>2012</v>
      </c>
      <c r="D628" s="3">
        <v>1.5</v>
      </c>
      <c r="E628" s="3">
        <v>0.5</v>
      </c>
      <c r="H628" s="25">
        <v>1</v>
      </c>
    </row>
    <row r="629" spans="1:8" ht="12.75">
      <c r="A629" s="86"/>
      <c r="B629" s="98"/>
      <c r="C629" s="38">
        <v>2013</v>
      </c>
      <c r="D629" s="3">
        <v>1.5</v>
      </c>
      <c r="E629" s="3">
        <v>0.5</v>
      </c>
      <c r="H629" s="25">
        <v>1</v>
      </c>
    </row>
    <row r="630" spans="1:8" ht="12.75">
      <c r="A630" s="86"/>
      <c r="B630" s="98"/>
      <c r="C630" s="38">
        <v>2014</v>
      </c>
      <c r="D630" s="3">
        <v>1.5</v>
      </c>
      <c r="E630" s="3">
        <v>0.5</v>
      </c>
      <c r="H630" s="25">
        <v>1</v>
      </c>
    </row>
    <row r="631" spans="1:8" ht="12.75">
      <c r="A631" s="86"/>
      <c r="B631" s="98"/>
      <c r="C631" s="38">
        <v>2015</v>
      </c>
      <c r="D631" s="3">
        <v>1.5</v>
      </c>
      <c r="E631" s="3">
        <v>0.5</v>
      </c>
      <c r="H631" s="25">
        <v>1</v>
      </c>
    </row>
    <row r="632" spans="1:8" ht="12.75">
      <c r="A632" s="86"/>
      <c r="B632" s="98"/>
      <c r="C632" s="38">
        <v>2016</v>
      </c>
      <c r="D632" s="3">
        <v>1.5</v>
      </c>
      <c r="E632" s="3">
        <v>0.5</v>
      </c>
      <c r="H632" s="25">
        <v>1</v>
      </c>
    </row>
    <row r="633" spans="1:8" ht="12.75">
      <c r="A633" s="86"/>
      <c r="B633" s="98"/>
      <c r="C633" s="38">
        <v>2017</v>
      </c>
      <c r="D633" s="3">
        <v>1.5</v>
      </c>
      <c r="E633" s="3">
        <v>0.5</v>
      </c>
      <c r="H633" s="25">
        <v>1</v>
      </c>
    </row>
    <row r="634" spans="1:8" ht="12.75">
      <c r="A634" s="86"/>
      <c r="B634" s="98"/>
      <c r="C634" s="38">
        <v>2018</v>
      </c>
      <c r="D634" s="3">
        <v>1.5</v>
      </c>
      <c r="E634" s="3">
        <v>0.5</v>
      </c>
      <c r="H634" s="25">
        <v>1</v>
      </c>
    </row>
    <row r="635" spans="1:8" ht="12.75">
      <c r="A635" s="86"/>
      <c r="B635" s="98"/>
      <c r="C635" s="38">
        <v>2019</v>
      </c>
      <c r="D635" s="3">
        <v>1.5</v>
      </c>
      <c r="E635" s="3">
        <v>0.5</v>
      </c>
      <c r="H635" s="25">
        <v>1</v>
      </c>
    </row>
    <row r="636" spans="1:9" ht="12.75">
      <c r="A636" s="87"/>
      <c r="B636" s="99"/>
      <c r="C636" s="58">
        <v>2020</v>
      </c>
      <c r="D636" s="4">
        <v>1.5</v>
      </c>
      <c r="E636" s="4">
        <v>0.5</v>
      </c>
      <c r="F636" s="4"/>
      <c r="G636" s="29"/>
      <c r="H636" s="29">
        <v>1</v>
      </c>
      <c r="I636" s="7"/>
    </row>
    <row r="637" spans="1:9" ht="25.5">
      <c r="A637" s="67" t="s">
        <v>398</v>
      </c>
      <c r="B637" s="98" t="s">
        <v>166</v>
      </c>
      <c r="C637" s="36" t="s">
        <v>84</v>
      </c>
      <c r="D637" s="36">
        <f>D638+D639+D640+D641+D642+D643+D644+D645+D646+D647</f>
        <v>15</v>
      </c>
      <c r="E637" s="36">
        <f>E638+E639+E640+E641+E642+E643+E644+E645+E646+E647</f>
        <v>5</v>
      </c>
      <c r="F637" s="36"/>
      <c r="G637" s="30"/>
      <c r="H637" s="36">
        <f>H638+H639+H640+H641+H642+H643+H644+H645+H646+H647</f>
        <v>10</v>
      </c>
      <c r="I637" s="6" t="s">
        <v>168</v>
      </c>
    </row>
    <row r="638" spans="2:8" ht="12.75">
      <c r="B638" s="103"/>
      <c r="C638" s="38">
        <v>2011</v>
      </c>
      <c r="D638" s="3">
        <v>1.5</v>
      </c>
      <c r="E638" s="3">
        <v>0.5</v>
      </c>
      <c r="H638" s="25">
        <v>1</v>
      </c>
    </row>
    <row r="639" spans="2:8" ht="12.75">
      <c r="B639" s="103"/>
      <c r="C639" s="38">
        <v>2012</v>
      </c>
      <c r="D639" s="3">
        <v>1.5</v>
      </c>
      <c r="E639" s="3">
        <v>0.5</v>
      </c>
      <c r="H639" s="25">
        <v>1</v>
      </c>
    </row>
    <row r="640" spans="2:8" ht="12.75">
      <c r="B640" s="103"/>
      <c r="C640" s="38">
        <v>2013</v>
      </c>
      <c r="D640" s="3">
        <v>1.5</v>
      </c>
      <c r="E640" s="3">
        <v>0.5</v>
      </c>
      <c r="H640" s="25">
        <v>1</v>
      </c>
    </row>
    <row r="641" spans="2:8" ht="12.75">
      <c r="B641" s="103"/>
      <c r="C641" s="38">
        <v>2014</v>
      </c>
      <c r="D641" s="3">
        <v>1.5</v>
      </c>
      <c r="E641" s="3">
        <v>0.5</v>
      </c>
      <c r="H641" s="25">
        <v>1</v>
      </c>
    </row>
    <row r="642" spans="2:8" ht="12.75">
      <c r="B642" s="103"/>
      <c r="C642" s="38">
        <v>2015</v>
      </c>
      <c r="D642" s="3">
        <v>1.5</v>
      </c>
      <c r="E642" s="3">
        <v>0.5</v>
      </c>
      <c r="H642" s="25">
        <v>1</v>
      </c>
    </row>
    <row r="643" spans="2:8" ht="12.75">
      <c r="B643" s="103"/>
      <c r="C643" s="38">
        <v>2016</v>
      </c>
      <c r="D643" s="3">
        <v>1.5</v>
      </c>
      <c r="E643" s="3">
        <v>0.5</v>
      </c>
      <c r="H643" s="25">
        <v>1</v>
      </c>
    </row>
    <row r="644" spans="2:8" ht="12.75">
      <c r="B644" s="103"/>
      <c r="C644" s="38">
        <v>2017</v>
      </c>
      <c r="D644" s="3">
        <v>1.5</v>
      </c>
      <c r="E644" s="3">
        <v>0.5</v>
      </c>
      <c r="H644" s="25">
        <v>1</v>
      </c>
    </row>
    <row r="645" spans="2:8" ht="12.75">
      <c r="B645" s="103"/>
      <c r="C645" s="38">
        <v>2018</v>
      </c>
      <c r="D645" s="3">
        <v>1.5</v>
      </c>
      <c r="E645" s="3">
        <v>0.5</v>
      </c>
      <c r="H645" s="25">
        <v>1</v>
      </c>
    </row>
    <row r="646" spans="2:8" ht="12.75">
      <c r="B646" s="103"/>
      <c r="C646" s="38">
        <v>2019</v>
      </c>
      <c r="D646" s="3">
        <v>1.5</v>
      </c>
      <c r="E646" s="3">
        <v>0.5</v>
      </c>
      <c r="H646" s="25">
        <v>1</v>
      </c>
    </row>
    <row r="647" spans="1:9" ht="12.75">
      <c r="A647" s="68"/>
      <c r="B647" s="104"/>
      <c r="C647" s="58">
        <v>2020</v>
      </c>
      <c r="D647" s="4">
        <v>1.5</v>
      </c>
      <c r="E647" s="4">
        <v>0.5</v>
      </c>
      <c r="F647" s="4"/>
      <c r="G647" s="29"/>
      <c r="H647" s="29">
        <v>1</v>
      </c>
      <c r="I647" s="7"/>
    </row>
    <row r="648" spans="1:8" ht="25.5">
      <c r="A648" s="67" t="s">
        <v>399</v>
      </c>
      <c r="B648" s="98" t="s">
        <v>167</v>
      </c>
      <c r="C648" s="36" t="s">
        <v>84</v>
      </c>
      <c r="D648" s="36">
        <f>D649+D650+D651+D652+D653+D654+D655+D656+D657+D658</f>
        <v>10</v>
      </c>
      <c r="E648" s="36">
        <f>E649+E650+E651+E652+E653+E654+E655+E656+E657+E658</f>
        <v>1.9999999999999998</v>
      </c>
      <c r="F648" s="36"/>
      <c r="G648" s="30"/>
      <c r="H648" s="36">
        <f>H649+H650+H651+H652+H653+H654+H655+H656+H657+H658</f>
        <v>7.999999999999999</v>
      </c>
    </row>
    <row r="649" spans="2:8" ht="12.75">
      <c r="B649" s="98"/>
      <c r="C649" s="3">
        <v>2011</v>
      </c>
      <c r="D649" s="3">
        <v>1</v>
      </c>
      <c r="E649" s="3">
        <v>0.2</v>
      </c>
      <c r="H649" s="25">
        <v>0.8</v>
      </c>
    </row>
    <row r="650" spans="2:8" ht="12.75">
      <c r="B650" s="98"/>
      <c r="C650" s="3">
        <v>2012</v>
      </c>
      <c r="D650" s="3">
        <v>1</v>
      </c>
      <c r="E650" s="3">
        <v>0.2</v>
      </c>
      <c r="H650" s="25">
        <v>0.8</v>
      </c>
    </row>
    <row r="651" spans="2:8" ht="12.75">
      <c r="B651" s="98"/>
      <c r="C651" s="3">
        <v>2013</v>
      </c>
      <c r="D651" s="3">
        <v>1</v>
      </c>
      <c r="E651" s="3">
        <v>0.2</v>
      </c>
      <c r="H651" s="25">
        <v>0.8</v>
      </c>
    </row>
    <row r="652" spans="2:8" ht="12.75">
      <c r="B652" s="103"/>
      <c r="C652" s="3">
        <v>2014</v>
      </c>
      <c r="D652" s="3">
        <v>1</v>
      </c>
      <c r="E652" s="3">
        <v>0.2</v>
      </c>
      <c r="H652" s="25">
        <v>0.8</v>
      </c>
    </row>
    <row r="653" spans="2:8" ht="12.75">
      <c r="B653" s="103"/>
      <c r="C653" s="3">
        <v>2015</v>
      </c>
      <c r="D653" s="3">
        <v>1</v>
      </c>
      <c r="E653" s="3">
        <v>0.2</v>
      </c>
      <c r="H653" s="25">
        <v>0.8</v>
      </c>
    </row>
    <row r="654" spans="2:8" ht="12.75">
      <c r="B654" s="103"/>
      <c r="C654" s="3">
        <v>2016</v>
      </c>
      <c r="D654" s="3">
        <v>1</v>
      </c>
      <c r="E654" s="3">
        <v>0.2</v>
      </c>
      <c r="H654" s="25">
        <v>0.8</v>
      </c>
    </row>
    <row r="655" spans="2:8" ht="12.75">
      <c r="B655" s="103"/>
      <c r="C655" s="3">
        <v>2017</v>
      </c>
      <c r="D655" s="3">
        <v>1</v>
      </c>
      <c r="E655" s="3">
        <v>0.2</v>
      </c>
      <c r="H655" s="25">
        <v>0.8</v>
      </c>
    </row>
    <row r="656" spans="2:8" ht="12.75">
      <c r="B656" s="103"/>
      <c r="C656" s="3">
        <v>2018</v>
      </c>
      <c r="D656" s="3">
        <v>1</v>
      </c>
      <c r="E656" s="3">
        <v>0.2</v>
      </c>
      <c r="H656" s="25">
        <v>0.8</v>
      </c>
    </row>
    <row r="657" spans="2:8" ht="12.75">
      <c r="B657" s="103"/>
      <c r="C657" s="3">
        <v>2019</v>
      </c>
      <c r="D657" s="3">
        <v>1</v>
      </c>
      <c r="E657" s="3">
        <v>0.2</v>
      </c>
      <c r="H657" s="25">
        <v>0.8</v>
      </c>
    </row>
    <row r="658" spans="1:9" ht="12.75">
      <c r="A658" s="68"/>
      <c r="B658" s="104"/>
      <c r="C658" s="4">
        <v>2020</v>
      </c>
      <c r="D658" s="4">
        <v>1</v>
      </c>
      <c r="E658" s="4">
        <v>0.2</v>
      </c>
      <c r="F658" s="4"/>
      <c r="G658" s="29"/>
      <c r="H658" s="29">
        <v>0.8</v>
      </c>
      <c r="I658" s="7"/>
    </row>
    <row r="659" spans="1:9" ht="54.75" customHeight="1">
      <c r="A659" s="68" t="s">
        <v>400</v>
      </c>
      <c r="B659" s="88" t="s">
        <v>271</v>
      </c>
      <c r="C659" s="4">
        <v>2015</v>
      </c>
      <c r="D659" s="4">
        <v>250</v>
      </c>
      <c r="E659" s="4">
        <v>250</v>
      </c>
      <c r="F659" s="4"/>
      <c r="G659" s="29"/>
      <c r="H659" s="29"/>
      <c r="I659" s="7" t="s">
        <v>169</v>
      </c>
    </row>
    <row r="661" spans="1:8" ht="12.75">
      <c r="A661" s="80">
        <v>8</v>
      </c>
      <c r="B661" s="73" t="s">
        <v>170</v>
      </c>
      <c r="C661" s="74" t="s">
        <v>84</v>
      </c>
      <c r="D661" s="33">
        <f>D662+D663+D664+D665+D666+D667+D668+D669+D670+D671</f>
        <v>15.1</v>
      </c>
      <c r="E661" s="33">
        <f>E662+E663+E664+E665+E666+E667+E668+E669+E670+E671</f>
        <v>15.1</v>
      </c>
      <c r="F661" s="33"/>
      <c r="G661" s="33"/>
      <c r="H661" s="3"/>
    </row>
    <row r="662" spans="3:7" ht="12.75">
      <c r="C662" s="33">
        <v>2011</v>
      </c>
      <c r="D662" s="33">
        <f>D672+D673+D674+D675+D677+D682+D684</f>
        <v>8.6</v>
      </c>
      <c r="E662" s="33">
        <f>E672+E673+E674+E675+E677+E682+E684</f>
        <v>8.6</v>
      </c>
      <c r="F662" s="33"/>
      <c r="G662" s="26"/>
    </row>
    <row r="663" spans="3:7" ht="12.75">
      <c r="C663" s="33">
        <v>2012</v>
      </c>
      <c r="D663" s="33">
        <f>D678+D683</f>
        <v>5.5</v>
      </c>
      <c r="E663" s="33">
        <f>E678+E683</f>
        <v>5.5</v>
      </c>
      <c r="F663" s="33"/>
      <c r="G663" s="26"/>
    </row>
    <row r="664" spans="3:7" ht="12.75">
      <c r="C664" s="33">
        <v>2013</v>
      </c>
      <c r="D664" s="33">
        <f>D679</f>
        <v>0.5</v>
      </c>
      <c r="E664" s="33">
        <f>E679</f>
        <v>0.5</v>
      </c>
      <c r="F664" s="33"/>
      <c r="G664" s="26"/>
    </row>
    <row r="665" spans="3:7" ht="12.75">
      <c r="C665" s="33">
        <v>2014</v>
      </c>
      <c r="D665" s="33">
        <f>D680</f>
        <v>0.5</v>
      </c>
      <c r="E665" s="33">
        <f>E680</f>
        <v>0.5</v>
      </c>
      <c r="F665" s="33"/>
      <c r="G665" s="26"/>
    </row>
    <row r="666" spans="3:7" ht="12.75">
      <c r="C666" s="33">
        <v>2015</v>
      </c>
      <c r="D666" s="33">
        <v>0</v>
      </c>
      <c r="E666" s="33">
        <v>0</v>
      </c>
      <c r="F666" s="33"/>
      <c r="G666" s="26"/>
    </row>
    <row r="667" spans="3:7" ht="12.75">
      <c r="C667" s="33">
        <v>2016</v>
      </c>
      <c r="D667" s="33">
        <v>0</v>
      </c>
      <c r="E667" s="33">
        <v>0</v>
      </c>
      <c r="F667" s="33"/>
      <c r="G667" s="26"/>
    </row>
    <row r="668" spans="3:7" ht="12.75">
      <c r="C668" s="33">
        <v>2017</v>
      </c>
      <c r="D668" s="33">
        <v>0</v>
      </c>
      <c r="E668" s="33">
        <v>0</v>
      </c>
      <c r="F668" s="33"/>
      <c r="G668" s="26"/>
    </row>
    <row r="669" spans="3:7" ht="12.75">
      <c r="C669" s="33">
        <v>2018</v>
      </c>
      <c r="D669" s="33">
        <v>0</v>
      </c>
      <c r="E669" s="33">
        <v>0</v>
      </c>
      <c r="F669" s="33"/>
      <c r="G669" s="26"/>
    </row>
    <row r="670" spans="3:7" ht="12.75">
      <c r="C670" s="33">
        <v>2019</v>
      </c>
      <c r="D670" s="33">
        <v>0</v>
      </c>
      <c r="E670" s="33">
        <v>0</v>
      </c>
      <c r="F670" s="33"/>
      <c r="G670" s="26"/>
    </row>
    <row r="671" spans="1:9" ht="12.75">
      <c r="A671" s="68"/>
      <c r="B671" s="88"/>
      <c r="C671" s="34">
        <v>2020</v>
      </c>
      <c r="D671" s="34">
        <v>0</v>
      </c>
      <c r="E671" s="34">
        <v>0</v>
      </c>
      <c r="F671" s="34"/>
      <c r="G671" s="27"/>
      <c r="H671" s="29"/>
      <c r="I671" s="7"/>
    </row>
    <row r="672" spans="1:9" ht="76.5">
      <c r="A672" s="70" t="s">
        <v>401</v>
      </c>
      <c r="B672" s="40" t="s">
        <v>171</v>
      </c>
      <c r="C672" s="14">
        <v>2011</v>
      </c>
      <c r="D672" s="14">
        <v>1</v>
      </c>
      <c r="E672" s="14">
        <v>1</v>
      </c>
      <c r="F672" s="14"/>
      <c r="G672" s="14"/>
      <c r="H672" s="14"/>
      <c r="I672" s="11"/>
    </row>
    <row r="673" spans="1:9" ht="12.75">
      <c r="A673" s="70" t="s">
        <v>402</v>
      </c>
      <c r="B673" s="40" t="s">
        <v>172</v>
      </c>
      <c r="C673" s="14">
        <v>2011</v>
      </c>
      <c r="D673" s="14">
        <v>1.5</v>
      </c>
      <c r="E673" s="14">
        <v>1.5</v>
      </c>
      <c r="F673" s="14"/>
      <c r="G673" s="14"/>
      <c r="H673" s="14"/>
      <c r="I673" s="11"/>
    </row>
    <row r="674" spans="1:9" ht="76.5">
      <c r="A674" s="70" t="s">
        <v>403</v>
      </c>
      <c r="B674" s="40" t="s">
        <v>173</v>
      </c>
      <c r="C674" s="14">
        <v>2011</v>
      </c>
      <c r="D674" s="14">
        <v>2</v>
      </c>
      <c r="E674" s="14">
        <v>2</v>
      </c>
      <c r="F674" s="14"/>
      <c r="G674" s="14"/>
      <c r="H674" s="14"/>
      <c r="I674" s="11"/>
    </row>
    <row r="675" spans="1:9" ht="76.5">
      <c r="A675" s="70" t="s">
        <v>404</v>
      </c>
      <c r="B675" s="40" t="s">
        <v>174</v>
      </c>
      <c r="C675" s="14">
        <v>2011</v>
      </c>
      <c r="D675" s="14">
        <v>0.5</v>
      </c>
      <c r="E675" s="14">
        <v>0.5</v>
      </c>
      <c r="F675" s="14"/>
      <c r="G675" s="14"/>
      <c r="H675" s="14"/>
      <c r="I675" s="11"/>
    </row>
    <row r="676" spans="1:9" ht="51">
      <c r="A676" s="83" t="s">
        <v>405</v>
      </c>
      <c r="B676" s="93" t="s">
        <v>175</v>
      </c>
      <c r="C676" s="35" t="s">
        <v>84</v>
      </c>
      <c r="D676" s="35">
        <f>D677+D678+D679+D680</f>
        <v>5</v>
      </c>
      <c r="E676" s="35">
        <f>E677+E678+E679+E680</f>
        <v>5</v>
      </c>
      <c r="F676" s="35"/>
      <c r="G676" s="28"/>
      <c r="H676" s="28"/>
      <c r="I676" s="5"/>
    </row>
    <row r="677" spans="1:5" ht="12.75">
      <c r="A677" s="81"/>
      <c r="C677" s="3">
        <v>2011</v>
      </c>
      <c r="D677" s="3">
        <v>2</v>
      </c>
      <c r="E677" s="3">
        <v>2</v>
      </c>
    </row>
    <row r="678" spans="1:5" ht="12.75">
      <c r="A678" s="81"/>
      <c r="C678" s="3">
        <v>2012</v>
      </c>
      <c r="D678" s="3">
        <v>2</v>
      </c>
      <c r="E678" s="3">
        <v>2</v>
      </c>
    </row>
    <row r="679" spans="1:5" ht="12.75">
      <c r="A679" s="81"/>
      <c r="C679" s="3">
        <v>2013</v>
      </c>
      <c r="D679" s="3">
        <v>0.5</v>
      </c>
      <c r="E679" s="3">
        <v>0.5</v>
      </c>
    </row>
    <row r="680" spans="1:9" ht="12.75">
      <c r="A680" s="82"/>
      <c r="B680" s="88"/>
      <c r="C680" s="4">
        <v>2014</v>
      </c>
      <c r="D680" s="4">
        <v>0.5</v>
      </c>
      <c r="E680" s="4">
        <v>0.5</v>
      </c>
      <c r="F680" s="4"/>
      <c r="G680" s="29"/>
      <c r="H680" s="29"/>
      <c r="I680" s="7"/>
    </row>
    <row r="681" spans="1:9" ht="89.25">
      <c r="A681" s="83" t="s">
        <v>406</v>
      </c>
      <c r="B681" s="93" t="s">
        <v>176</v>
      </c>
      <c r="C681" s="35" t="s">
        <v>84</v>
      </c>
      <c r="D681" s="35">
        <f>D682+D683</f>
        <v>5</v>
      </c>
      <c r="E681" s="35">
        <f>E682+E683</f>
        <v>5</v>
      </c>
      <c r="F681" s="35"/>
      <c r="G681" s="28"/>
      <c r="H681" s="28"/>
      <c r="I681" s="5"/>
    </row>
    <row r="682" spans="1:5" ht="12.75">
      <c r="A682" s="81"/>
      <c r="C682" s="3">
        <v>2011</v>
      </c>
      <c r="D682" s="3">
        <v>1.5</v>
      </c>
      <c r="E682" s="3">
        <v>1.5</v>
      </c>
    </row>
    <row r="683" spans="1:9" ht="12.75">
      <c r="A683" s="82"/>
      <c r="B683" s="88"/>
      <c r="C683" s="4">
        <v>2012</v>
      </c>
      <c r="D683" s="4">
        <v>3.5</v>
      </c>
      <c r="E683" s="4">
        <v>3.5</v>
      </c>
      <c r="F683" s="4"/>
      <c r="G683" s="29"/>
      <c r="H683" s="29"/>
      <c r="I683" s="7"/>
    </row>
    <row r="684" spans="1:9" ht="25.5">
      <c r="A684" s="70" t="s">
        <v>407</v>
      </c>
      <c r="B684" s="40" t="s">
        <v>177</v>
      </c>
      <c r="C684" s="14">
        <v>2011</v>
      </c>
      <c r="D684" s="14">
        <v>0.1</v>
      </c>
      <c r="E684" s="14">
        <v>0.1</v>
      </c>
      <c r="F684" s="14"/>
      <c r="G684" s="10"/>
      <c r="H684" s="10"/>
      <c r="I684" s="11"/>
    </row>
  </sheetData>
  <mergeCells count="1">
    <mergeCell ref="F13:H13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3">
      <selection activeCell="N20" sqref="N20"/>
    </sheetView>
  </sheetViews>
  <sheetFormatPr defaultColWidth="9.00390625" defaultRowHeight="12.75"/>
  <cols>
    <col min="1" max="1" width="21.875" style="1" customWidth="1"/>
    <col min="2" max="2" width="8.125" style="0" customWidth="1"/>
    <col min="3" max="3" width="8.375" style="0" customWidth="1"/>
    <col min="4" max="4" width="8.75390625" style="0" customWidth="1"/>
    <col min="5" max="5" width="8.375" style="0" customWidth="1"/>
    <col min="6" max="6" width="9.25390625" style="0" bestFit="1" customWidth="1"/>
    <col min="7" max="7" width="7.75390625" style="0" customWidth="1"/>
    <col min="8" max="8" width="8.00390625" style="0" customWidth="1"/>
    <col min="9" max="9" width="9.25390625" style="0" bestFit="1" customWidth="1"/>
    <col min="10" max="10" width="8.625" style="0" customWidth="1"/>
    <col min="11" max="11" width="8.375" style="0" customWidth="1"/>
    <col min="12" max="12" width="9.625" style="0" bestFit="1" customWidth="1"/>
    <col min="13" max="13" width="8.00390625" style="0" customWidth="1"/>
  </cols>
  <sheetData>
    <row r="1" ht="12.75">
      <c r="J1" t="s">
        <v>254</v>
      </c>
    </row>
    <row r="2" ht="12.75">
      <c r="J2" t="s">
        <v>255</v>
      </c>
    </row>
    <row r="3" ht="12.75">
      <c r="J3" t="s">
        <v>236</v>
      </c>
    </row>
    <row r="4" ht="12.75">
      <c r="J4" t="s">
        <v>241</v>
      </c>
    </row>
    <row r="5" ht="12.75">
      <c r="J5" t="s">
        <v>237</v>
      </c>
    </row>
    <row r="8" spans="3:9" ht="12.75">
      <c r="C8" s="13" t="s">
        <v>256</v>
      </c>
      <c r="D8" s="13"/>
      <c r="E8" s="13"/>
      <c r="F8" s="13"/>
      <c r="G8" s="13"/>
      <c r="H8" s="13"/>
      <c r="I8" s="13"/>
    </row>
    <row r="9" spans="3:9" ht="12.75">
      <c r="C9" s="13" t="s">
        <v>257</v>
      </c>
      <c r="D9" s="13"/>
      <c r="E9" s="13"/>
      <c r="F9" s="13"/>
      <c r="G9" s="13"/>
      <c r="H9" s="13"/>
      <c r="I9" s="13"/>
    </row>
    <row r="10" spans="3:11" ht="12.75">
      <c r="C10" s="13" t="s">
        <v>258</v>
      </c>
      <c r="D10" s="13"/>
      <c r="E10" s="13"/>
      <c r="F10" s="13"/>
      <c r="G10" s="13"/>
      <c r="H10" s="13"/>
      <c r="I10" s="13"/>
      <c r="K10" t="s">
        <v>411</v>
      </c>
    </row>
    <row r="11" ht="12.75">
      <c r="L11" t="s">
        <v>259</v>
      </c>
    </row>
    <row r="12" spans="1:13" ht="12.75">
      <c r="A12" s="5" t="s">
        <v>243</v>
      </c>
      <c r="B12" s="136">
        <v>2011</v>
      </c>
      <c r="C12" s="136">
        <v>2012</v>
      </c>
      <c r="D12" s="136">
        <v>2013</v>
      </c>
      <c r="E12" s="136">
        <v>2014</v>
      </c>
      <c r="F12" s="136">
        <v>2015</v>
      </c>
      <c r="G12" s="136">
        <v>2016</v>
      </c>
      <c r="H12" s="136">
        <v>2017</v>
      </c>
      <c r="I12" s="136">
        <v>2018</v>
      </c>
      <c r="J12" s="136">
        <v>2019</v>
      </c>
      <c r="K12" s="136">
        <v>2020</v>
      </c>
      <c r="L12" s="15" t="s">
        <v>244</v>
      </c>
      <c r="M12" s="16"/>
    </row>
    <row r="13" spans="1:13" ht="12.75">
      <c r="A13" s="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76" t="s">
        <v>245</v>
      </c>
      <c r="M13" s="76" t="s">
        <v>246</v>
      </c>
    </row>
    <row r="14" spans="1:13" ht="12.75">
      <c r="A14" s="17" t="s">
        <v>247</v>
      </c>
      <c r="M14" s="14"/>
    </row>
    <row r="15" spans="1:13" ht="12.75">
      <c r="A15" s="18" t="s">
        <v>260</v>
      </c>
      <c r="B15" s="66">
        <v>193.84</v>
      </c>
      <c r="C15" s="66">
        <v>318.79</v>
      </c>
      <c r="D15" s="66">
        <v>368.35</v>
      </c>
      <c r="E15" s="66">
        <v>272.69</v>
      </c>
      <c r="F15" s="66">
        <v>804.98</v>
      </c>
      <c r="G15" s="66">
        <v>244.64</v>
      </c>
      <c r="H15" s="66">
        <v>228.78</v>
      </c>
      <c r="I15" s="66">
        <v>182.78</v>
      </c>
      <c r="J15" s="66">
        <v>169.01</v>
      </c>
      <c r="K15" s="66">
        <v>145.81</v>
      </c>
      <c r="L15" s="66">
        <v>2929.68</v>
      </c>
      <c r="M15" s="66">
        <f>L15/L19*100</f>
        <v>4.720837506816151</v>
      </c>
    </row>
    <row r="16" spans="1:13" ht="12.75">
      <c r="A16" s="18" t="s">
        <v>248</v>
      </c>
      <c r="B16" s="66">
        <v>15.5</v>
      </c>
      <c r="C16" s="66">
        <v>10</v>
      </c>
      <c r="D16" s="66">
        <v>13.5</v>
      </c>
      <c r="E16" s="66">
        <v>83.5</v>
      </c>
      <c r="F16" s="66">
        <v>335</v>
      </c>
      <c r="G16" s="66">
        <v>72.5</v>
      </c>
      <c r="H16" s="66">
        <v>72.5</v>
      </c>
      <c r="I16" s="66">
        <v>10</v>
      </c>
      <c r="J16" s="66">
        <v>10</v>
      </c>
      <c r="K16" s="66">
        <v>10</v>
      </c>
      <c r="L16" s="66">
        <v>632.5</v>
      </c>
      <c r="M16" s="66">
        <f>L16/L19*100</f>
        <v>1.0191999546234454</v>
      </c>
    </row>
    <row r="17" spans="1:13" ht="25.5">
      <c r="A17" s="18" t="s">
        <v>249</v>
      </c>
      <c r="B17" s="66">
        <v>5.5</v>
      </c>
      <c r="C17" s="66">
        <v>0</v>
      </c>
      <c r="D17" s="66">
        <v>3.5</v>
      </c>
      <c r="E17" s="66">
        <v>73.5</v>
      </c>
      <c r="F17" s="66">
        <v>115</v>
      </c>
      <c r="G17" s="66">
        <v>62.5</v>
      </c>
      <c r="H17" s="66">
        <v>62.5</v>
      </c>
      <c r="I17" s="66">
        <v>0</v>
      </c>
      <c r="J17" s="66">
        <v>0</v>
      </c>
      <c r="K17" s="66">
        <v>0</v>
      </c>
      <c r="L17" s="66">
        <v>322.5</v>
      </c>
      <c r="M17" s="66">
        <f>L17/L19*100</f>
        <v>0.5196711231083971</v>
      </c>
    </row>
    <row r="18" spans="1:13" ht="12.75">
      <c r="A18" s="18" t="s">
        <v>250</v>
      </c>
      <c r="B18" s="66">
        <v>5685.6</v>
      </c>
      <c r="C18" s="66">
        <v>6908.4</v>
      </c>
      <c r="D18" s="66">
        <v>6589.7</v>
      </c>
      <c r="E18" s="66">
        <v>5131.8</v>
      </c>
      <c r="F18" s="66">
        <v>5583.1</v>
      </c>
      <c r="G18" s="66">
        <v>5918.8</v>
      </c>
      <c r="H18" s="66">
        <v>6005</v>
      </c>
      <c r="I18" s="66">
        <v>6076.3</v>
      </c>
      <c r="J18" s="66">
        <v>5294.5</v>
      </c>
      <c r="K18" s="66">
        <v>4980.6</v>
      </c>
      <c r="L18" s="66">
        <v>58173.8</v>
      </c>
      <c r="M18" s="66">
        <f>L18/L19*100</f>
        <v>93.740291415452</v>
      </c>
    </row>
    <row r="19" spans="1:13" ht="12.75">
      <c r="A19" s="19" t="s">
        <v>251</v>
      </c>
      <c r="B19" s="66">
        <v>5900.44</v>
      </c>
      <c r="C19" s="66">
        <v>7237.19</v>
      </c>
      <c r="D19" s="66">
        <v>6975.05</v>
      </c>
      <c r="E19" s="66">
        <v>5561.49</v>
      </c>
      <c r="F19" s="66">
        <v>6838.08</v>
      </c>
      <c r="G19" s="66">
        <v>6298.44</v>
      </c>
      <c r="H19" s="66">
        <v>6368.78</v>
      </c>
      <c r="I19" s="66">
        <v>6269.08</v>
      </c>
      <c r="J19" s="66">
        <v>5473.51</v>
      </c>
      <c r="K19" s="66">
        <v>5136.41</v>
      </c>
      <c r="L19" s="66">
        <v>62058.48</v>
      </c>
      <c r="M19" s="66">
        <v>100</v>
      </c>
    </row>
    <row r="20" spans="1:13" ht="25.5">
      <c r="A20" s="11" t="s">
        <v>252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66"/>
    </row>
    <row r="21" spans="1:13" ht="12.75">
      <c r="A21" s="20" t="s">
        <v>260</v>
      </c>
      <c r="B21" s="66">
        <f>B15-B27</f>
        <v>185.09</v>
      </c>
      <c r="C21" s="66">
        <f aca="true" t="shared" si="0" ref="C21:L21">C15-C27</f>
        <v>311.34000000000003</v>
      </c>
      <c r="D21" s="66">
        <f t="shared" si="0"/>
        <v>360.16</v>
      </c>
      <c r="E21" s="66">
        <f t="shared" si="0"/>
        <v>259.1</v>
      </c>
      <c r="F21" s="66">
        <f t="shared" si="0"/>
        <v>797.0600000000001</v>
      </c>
      <c r="G21" s="66">
        <f t="shared" si="0"/>
        <v>232.92</v>
      </c>
      <c r="H21" s="66">
        <f t="shared" si="0"/>
        <v>218.33</v>
      </c>
      <c r="I21" s="66">
        <f t="shared" si="0"/>
        <v>171.63</v>
      </c>
      <c r="J21" s="66">
        <f t="shared" si="0"/>
        <v>152.32999999999998</v>
      </c>
      <c r="K21" s="66">
        <f t="shared" si="0"/>
        <v>133.33</v>
      </c>
      <c r="L21" s="66">
        <f t="shared" si="0"/>
        <v>2821.2999999999997</v>
      </c>
      <c r="M21" s="66">
        <f>L21/L25*100</f>
        <v>4.5541492265549195</v>
      </c>
    </row>
    <row r="22" spans="1:13" ht="12.75">
      <c r="A22" s="20" t="s">
        <v>248</v>
      </c>
      <c r="B22" s="66">
        <v>15.5</v>
      </c>
      <c r="C22" s="66">
        <v>10</v>
      </c>
      <c r="D22" s="66">
        <v>13.5</v>
      </c>
      <c r="E22" s="66">
        <v>83.5</v>
      </c>
      <c r="F22" s="66">
        <v>335</v>
      </c>
      <c r="G22" s="66">
        <v>72.5</v>
      </c>
      <c r="H22" s="66">
        <v>72.5</v>
      </c>
      <c r="I22" s="66">
        <v>10</v>
      </c>
      <c r="J22" s="66">
        <v>10</v>
      </c>
      <c r="K22" s="66">
        <v>10</v>
      </c>
      <c r="L22" s="66">
        <v>632.5</v>
      </c>
      <c r="M22" s="66">
        <f>L22/L25*100</f>
        <v>1.0209830169765666</v>
      </c>
    </row>
    <row r="23" spans="1:13" ht="12.75">
      <c r="A23" s="20" t="s">
        <v>249</v>
      </c>
      <c r="B23" s="66">
        <v>5.5</v>
      </c>
      <c r="C23" s="66">
        <v>0</v>
      </c>
      <c r="D23" s="66">
        <v>3.5</v>
      </c>
      <c r="E23" s="66">
        <v>73.5</v>
      </c>
      <c r="F23" s="66">
        <v>115</v>
      </c>
      <c r="G23" s="66">
        <v>62.5</v>
      </c>
      <c r="H23" s="66">
        <v>62.5</v>
      </c>
      <c r="I23" s="66">
        <v>0</v>
      </c>
      <c r="J23" s="66">
        <v>0</v>
      </c>
      <c r="K23" s="66">
        <v>0</v>
      </c>
      <c r="L23" s="66">
        <v>322.5</v>
      </c>
      <c r="M23" s="66">
        <f>L23/L25*100</f>
        <v>0.5205802734781704</v>
      </c>
    </row>
    <row r="24" spans="1:13" ht="12.75">
      <c r="A24" s="20" t="s">
        <v>250</v>
      </c>
      <c r="B24" s="66">
        <v>5685.6</v>
      </c>
      <c r="C24" s="66">
        <v>6908.4</v>
      </c>
      <c r="D24" s="66">
        <v>6589.7</v>
      </c>
      <c r="E24" s="66">
        <v>5131.8</v>
      </c>
      <c r="F24" s="66">
        <v>5583.1</v>
      </c>
      <c r="G24" s="66">
        <v>5918.8</v>
      </c>
      <c r="H24" s="66">
        <v>6005</v>
      </c>
      <c r="I24" s="66">
        <v>6076.3</v>
      </c>
      <c r="J24" s="66">
        <v>5294.5</v>
      </c>
      <c r="K24" s="66">
        <v>4980.6</v>
      </c>
      <c r="L24" s="66">
        <v>58173.8</v>
      </c>
      <c r="M24" s="66">
        <f>L24/L25*100</f>
        <v>93.90428748299033</v>
      </c>
    </row>
    <row r="25" spans="1:13" ht="12.75">
      <c r="A25" s="21" t="s">
        <v>251</v>
      </c>
      <c r="B25" s="66">
        <f aca="true" t="shared" si="1" ref="B25:L25">B21+B22+B23+B24</f>
        <v>5891.6900000000005</v>
      </c>
      <c r="C25" s="66">
        <f t="shared" si="1"/>
        <v>7229.74</v>
      </c>
      <c r="D25" s="66">
        <f t="shared" si="1"/>
        <v>6966.86</v>
      </c>
      <c r="E25" s="66">
        <f t="shared" si="1"/>
        <v>5547.900000000001</v>
      </c>
      <c r="F25" s="66">
        <f t="shared" si="1"/>
        <v>6830.16</v>
      </c>
      <c r="G25" s="66">
        <f t="shared" si="1"/>
        <v>6286.72</v>
      </c>
      <c r="H25" s="66">
        <f t="shared" si="1"/>
        <v>6358.33</v>
      </c>
      <c r="I25" s="66">
        <f t="shared" si="1"/>
        <v>6257.93</v>
      </c>
      <c r="J25" s="66">
        <f t="shared" si="1"/>
        <v>5456.83</v>
      </c>
      <c r="K25" s="66">
        <f t="shared" si="1"/>
        <v>5123.93</v>
      </c>
      <c r="L25" s="66">
        <f t="shared" si="1"/>
        <v>61950.100000000006</v>
      </c>
      <c r="M25" s="66">
        <v>100</v>
      </c>
    </row>
    <row r="26" spans="1:13" ht="12.75">
      <c r="A26" s="11" t="s">
        <v>253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 ht="12.75">
      <c r="A27" s="20" t="s">
        <v>260</v>
      </c>
      <c r="B27" s="66">
        <v>8.75</v>
      </c>
      <c r="C27" s="66">
        <v>7.45</v>
      </c>
      <c r="D27" s="66">
        <v>8.19</v>
      </c>
      <c r="E27" s="66">
        <v>13.59</v>
      </c>
      <c r="F27" s="66">
        <v>7.92</v>
      </c>
      <c r="G27" s="66">
        <v>11.72</v>
      </c>
      <c r="H27" s="66">
        <v>10.45</v>
      </c>
      <c r="I27" s="66">
        <v>11.15</v>
      </c>
      <c r="J27" s="66">
        <v>16.68</v>
      </c>
      <c r="K27" s="66">
        <v>12.48</v>
      </c>
      <c r="L27" s="66">
        <f>B27+C27+D27+E27+F27+G27+H27+I27+J27+K27</f>
        <v>108.38000000000001</v>
      </c>
      <c r="M27" s="66">
        <v>100</v>
      </c>
    </row>
    <row r="28" spans="1:13" ht="12.75">
      <c r="A28" s="20" t="s">
        <v>248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2.75">
      <c r="A29" s="20" t="s">
        <v>249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12.75">
      <c r="A30" s="20" t="s">
        <v>250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12.75">
      <c r="A31" s="21" t="s">
        <v>251</v>
      </c>
      <c r="B31" s="66">
        <v>14.638</v>
      </c>
      <c r="C31" s="66">
        <v>12.388</v>
      </c>
      <c r="D31" s="66">
        <v>4.145</v>
      </c>
      <c r="E31" s="66">
        <v>8.985</v>
      </c>
      <c r="F31" s="66">
        <v>2.282</v>
      </c>
      <c r="G31" s="66">
        <v>5.942</v>
      </c>
      <c r="H31" s="66">
        <v>3.577</v>
      </c>
      <c r="I31" s="66">
        <v>5.08</v>
      </c>
      <c r="J31" s="66">
        <v>8.807</v>
      </c>
      <c r="K31" s="66">
        <v>4.107</v>
      </c>
      <c r="L31" s="66">
        <f>B31+C31+D31+E31+F31+G31+H31+I31+J31+K31</f>
        <v>69.951</v>
      </c>
      <c r="M31" s="66">
        <v>100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2010-09-03T12:52:14Z</cp:lastPrinted>
  <dcterms:created xsi:type="dcterms:W3CDTF">2010-07-06T08:06:51Z</dcterms:created>
  <dcterms:modified xsi:type="dcterms:W3CDTF">2010-09-29T05:47:13Z</dcterms:modified>
  <cp:category/>
  <cp:version/>
  <cp:contentType/>
  <cp:contentStatus/>
</cp:coreProperties>
</file>